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firstSheet="2" activeTab="5"/>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Capital'!$A$1:$L$53</definedName>
  </definedNames>
  <calcPr fullCalcOnLoad="1"/>
</workbook>
</file>

<file path=xl/sharedStrings.xml><?xml version="1.0" encoding="utf-8"?>
<sst xmlns="http://schemas.openxmlformats.org/spreadsheetml/2006/main" count="741" uniqueCount="634">
  <si>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</si>
  <si>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</si>
  <si>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</si>
  <si>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</si>
  <si>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</si>
  <si>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</si>
  <si>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</si>
  <si>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</si>
  <si>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</si>
  <si>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</si>
  <si>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</si>
  <si>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</si>
  <si>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</si>
  <si>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</si>
  <si>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</si>
  <si>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</si>
  <si>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</si>
  <si>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</si>
  <si>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</si>
  <si>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</si>
  <si>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</si>
  <si>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</si>
  <si>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</si>
  <si>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</si>
  <si>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</si>
  <si>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</si>
  <si>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</si>
  <si>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</si>
  <si>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</si>
  <si>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</si>
  <si>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</si>
  <si>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</si>
  <si>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</si>
  <si>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</si>
  <si>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</si>
  <si>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</si>
  <si>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</si>
  <si>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</si>
  <si>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</si>
  <si>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</si>
  <si>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</si>
  <si>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</si>
  <si>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</si>
  <si>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</si>
  <si>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</si>
  <si>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</si>
  <si>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</si>
  <si>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</si>
  <si>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</si>
  <si>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</si>
  <si>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</si>
  <si>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</si>
  <si>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</si>
  <si>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</si>
  <si>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</si>
  <si>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</si>
  <si>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</si>
  <si>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</si>
  <si>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</si>
  <si>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</si>
  <si>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</si>
  <si>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</si>
  <si>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</si>
  <si>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</si>
  <si>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</si>
  <si>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</si>
  <si>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</si>
  <si>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</si>
  <si>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</si>
  <si>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</si>
  <si>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</si>
  <si>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</si>
  <si>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</si>
  <si>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</si>
  <si>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</si>
  <si>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</si>
  <si>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</si>
  <si>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</si>
  <si>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</si>
  <si>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</si>
  <si>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</si>
  <si>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</si>
  <si>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</si>
  <si>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</si>
  <si>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</si>
  <si>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</si>
  <si>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</si>
  <si>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</si>
  <si>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</si>
  <si>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</si>
  <si>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</si>
  <si>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</si>
  <si>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</si>
  <si>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</si>
  <si>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</si>
  <si>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</si>
  <si>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</si>
  <si>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</si>
  <si>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</si>
  <si>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</si>
  <si>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</si>
  <si>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</si>
  <si>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</si>
  <si>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</si>
  <si>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</si>
  <si>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</si>
  <si>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</si>
  <si>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</si>
  <si>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</si>
  <si>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</si>
  <si>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</si>
  <si>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</si>
  <si>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</si>
  <si>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</si>
  <si>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</si>
  <si>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</si>
  <si>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</si>
  <si>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</si>
  <si>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</si>
  <si>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</si>
  <si>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</si>
  <si>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</si>
  <si>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</si>
  <si>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</si>
  <si>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</si>
  <si>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</si>
  <si>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</si>
  <si>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</si>
  <si>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</si>
  <si>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</si>
  <si>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</si>
  <si>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</si>
  <si>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</si>
  <si>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</si>
  <si>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</si>
  <si>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</si>
  <si>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</si>
  <si>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</si>
  <si>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</si>
  <si>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</si>
  <si>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</si>
  <si>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</si>
  <si>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</si>
  <si>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</si>
  <si>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</si>
  <si>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</si>
  <si>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</si>
  <si>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</si>
  <si>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</si>
  <si>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</si>
  <si>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</si>
  <si>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</si>
  <si>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</si>
  <si>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</si>
  <si>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</si>
  <si>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</si>
  <si>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</si>
  <si>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</si>
  <si>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</si>
  <si>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</si>
  <si>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</si>
  <si>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</si>
  <si>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</si>
  <si>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</si>
  <si>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</si>
  <si>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</si>
  <si>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</si>
  <si>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</si>
  <si>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</si>
  <si>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</si>
  <si>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</si>
  <si>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</si>
  <si>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</si>
  <si>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</si>
  <si>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</si>
  <si>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</si>
  <si>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</si>
  <si>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</si>
  <si>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</si>
  <si>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</si>
  <si>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</si>
  <si>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</si>
  <si>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</si>
  <si>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</si>
  <si>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</si>
  <si>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</si>
  <si>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</si>
  <si>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</si>
  <si>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</si>
  <si>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</si>
  <si>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</si>
  <si>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</si>
  <si>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</si>
  <si>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</si>
  <si>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</si>
  <si>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</si>
  <si>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</si>
  <si>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</si>
  <si>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</si>
  <si>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</si>
  <si>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</si>
  <si>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</si>
  <si>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</si>
  <si>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</si>
  <si>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</si>
  <si>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</si>
  <si>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</si>
  <si>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</si>
  <si>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</si>
  <si>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</si>
  <si>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</si>
  <si>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</si>
  <si>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</si>
  <si>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</si>
  <si>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</si>
  <si>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</si>
  <si>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</si>
  <si>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</si>
  <si>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</si>
  <si>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</si>
  <si>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</si>
  <si>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</si>
  <si>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</si>
  <si>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</si>
  <si>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</si>
  <si>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</si>
  <si>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</si>
  <si>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</si>
  <si>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</si>
  <si>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</si>
  <si>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</si>
  <si>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</si>
  <si>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</si>
  <si>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</si>
  <si>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</si>
  <si>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</si>
  <si>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</si>
  <si>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</si>
  <si>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</si>
  <si>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</si>
  <si>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</si>
  <si>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</si>
  <si>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</si>
  <si>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</si>
  <si>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</si>
  <si>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</si>
  <si>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</si>
  <si>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</si>
  <si>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</si>
  <si>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</si>
  <si>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</si>
  <si>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</si>
  <si>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</si>
  <si>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</si>
  <si>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</si>
  <si>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</si>
  <si>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</si>
  <si>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</si>
  <si>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</si>
  <si>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</si>
  <si>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</si>
  <si>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</si>
  <si>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</si>
  <si>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</si>
  <si>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</si>
  <si>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</si>
  <si>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</si>
  <si>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</si>
  <si>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</si>
  <si>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</si>
  <si>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</si>
  <si>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</si>
  <si>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</si>
  <si>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</si>
  <si>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</si>
  <si>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</si>
  <si>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</si>
  <si>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</si>
  <si>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</si>
  <si>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</si>
  <si>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</si>
  <si>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</si>
  <si>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</si>
  <si>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</si>
  <si>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</si>
  <si>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</si>
  <si>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</si>
  <si>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</si>
  <si>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</si>
  <si>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</si>
  <si>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</si>
  <si>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</si>
  <si>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</si>
  <si>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</si>
  <si>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</si>
  <si>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</si>
  <si>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</si>
  <si>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</si>
  <si>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</si>
  <si>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</si>
  <si>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</si>
  <si>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</si>
  <si>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</si>
  <si>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</si>
  <si>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</si>
  <si>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</si>
  <si>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</si>
  <si>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</si>
  <si>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</si>
  <si>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</si>
  <si>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</si>
  <si>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</si>
  <si>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</si>
  <si>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</si>
  <si>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</si>
  <si>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</si>
  <si>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</si>
  <si>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</si>
  <si>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</si>
  <si>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</si>
  <si>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</si>
  <si>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</si>
  <si>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</si>
  <si>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</si>
  <si>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</si>
  <si>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</si>
  <si>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</si>
  <si>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</si>
  <si>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</si>
  <si>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</si>
  <si>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</si>
  <si>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</si>
  <si>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</si>
  <si>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</si>
  <si>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</si>
  <si>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</si>
  <si>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</si>
  <si>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</si>
  <si>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</si>
  <si>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</si>
  <si>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</si>
  <si>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</si>
  <si>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</si>
  <si>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</si>
  <si>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</si>
  <si>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</si>
  <si>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</si>
  <si>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</si>
  <si>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</si>
  <si>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</si>
  <si>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</si>
  <si>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</si>
  <si>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</si>
  <si>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</si>
  <si>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</si>
  <si>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</si>
  <si>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</si>
  <si>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</si>
  <si>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</si>
  <si>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</si>
  <si>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</si>
  <si>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</si>
  <si>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</si>
  <si>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</si>
  <si>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</si>
  <si>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</si>
  <si>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</si>
  <si>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</si>
  <si>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</si>
  <si>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</si>
  <si>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</si>
  <si>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</si>
  <si>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</si>
  <si>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</si>
  <si>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</si>
  <si>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</si>
  <si>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</si>
  <si>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</si>
  <si>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</si>
  <si>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</si>
  <si>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</si>
  <si>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</si>
  <si>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</si>
  <si>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</si>
  <si>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</si>
  <si>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</si>
  <si>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</si>
  <si>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</si>
  <si>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</si>
  <si>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</si>
  <si>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</si>
  <si>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</si>
  <si>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</si>
  <si>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</si>
  <si>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</si>
  <si>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</si>
  <si>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</si>
  <si>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</si>
  <si>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</si>
  <si>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</si>
  <si>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</si>
  <si>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</si>
  <si>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</si>
  <si>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</si>
  <si>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</si>
  <si>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</si>
  <si>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</si>
  <si>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</si>
  <si>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</si>
  <si>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</si>
  <si>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</si>
  <si>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</si>
  <si>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</si>
  <si>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</si>
  <si>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</si>
  <si>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</si>
  <si>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</si>
  <si>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</si>
  <si>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</si>
  <si>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</si>
  <si>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</si>
  <si>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</si>
  <si>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</si>
  <si>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</si>
  <si>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</si>
  <si>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</si>
  <si>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</si>
  <si>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</si>
  <si>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</si>
  <si>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</si>
  <si>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</si>
  <si>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</si>
  <si>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</si>
  <si>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</si>
  <si>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</si>
  <si>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</si>
  <si>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</si>
  <si>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</si>
  <si>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</si>
  <si>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</si>
  <si>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</si>
  <si>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</si>
  <si>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</si>
  <si>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</si>
  <si>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</si>
  <si>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</si>
  <si>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</si>
  <si>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</si>
  <si>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</si>
  <si>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</si>
  <si>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</si>
  <si>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</si>
  <si>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</si>
  <si>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</si>
  <si>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</si>
  <si>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</si>
  <si>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</si>
  <si>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</si>
  <si>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</si>
  <si>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</si>
  <si>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</si>
  <si>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</si>
  <si>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</si>
  <si>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</si>
  <si>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</si>
  <si>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</si>
  <si>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</si>
  <si>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</si>
  <si>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</si>
  <si>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</si>
  <si>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</si>
  <si>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</si>
  <si>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</si>
  <si>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</si>
  <si>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</si>
  <si>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</si>
  <si>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</si>
  <si>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</si>
  <si>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</si>
  <si>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</si>
  <si>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</si>
  <si>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</si>
  <si>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</si>
  <si>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</si>
  <si>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</si>
  <si>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</si>
  <si>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</si>
  <si>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</si>
  <si>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</si>
  <si>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</si>
  <si>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</si>
  <si>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</si>
  <si>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</si>
  <si>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</si>
  <si>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</si>
  <si>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</si>
  <si>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</si>
  <si>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</si>
  <si>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</si>
  <si>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</si>
  <si>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</si>
  <si>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</si>
  <si>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</si>
  <si>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</si>
  <si>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</si>
  <si>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</si>
  <si>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</si>
  <si>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</si>
  <si>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</si>
  <si>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</si>
  <si>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</si>
  <si>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</si>
  <si>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</si>
  <si>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</si>
  <si>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</si>
  <si>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</si>
  <si>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</si>
  <si>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</si>
  <si>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</si>
  <si>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</si>
  <si>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</si>
  <si>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</si>
  <si>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</si>
  <si>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</si>
  <si>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</si>
  <si>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</si>
  <si>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</si>
  <si>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</si>
  <si>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</si>
  <si>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</si>
  <si>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</si>
  <si>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</si>
  <si>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</si>
  <si>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</si>
  <si>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</si>
  <si>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</si>
  <si>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</si>
  <si>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</si>
  <si>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</si>
  <si>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</si>
  <si>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</si>
  <si>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</si>
  <si>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</si>
  <si>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</si>
  <si>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</si>
  <si>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</si>
  <si>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</si>
  <si>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</si>
  <si>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</si>
  <si>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</si>
  <si>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</si>
  <si>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</si>
  <si>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</si>
  <si>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</si>
  <si>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</si>
  <si>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</si>
  <si>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</si>
  <si>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</si>
  <si>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</si>
  <si>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</si>
  <si>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</si>
  <si>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</si>
  <si>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</si>
  <si>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</si>
  <si>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</si>
  <si>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</si>
  <si>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</si>
  <si>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</si>
  <si>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</si>
  <si>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</si>
  <si>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</si>
  <si>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</si>
  <si>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</si>
  <si>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</si>
  <si>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</si>
  <si>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</si>
  <si>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</si>
  <si>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</si>
  <si>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</si>
  <si>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</si>
  <si>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</si>
  <si>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</si>
  <si>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</si>
  <si>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</si>
  <si>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</si>
  <si>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</si>
  <si>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</si>
  <si>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</si>
  <si>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</si>
  <si>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</si>
  <si>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</si>
  <si>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</si>
  <si>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</si>
  <si>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</si>
  <si>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</si>
  <si>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</si>
  <si>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</si>
  <si>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</si>
  <si>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</si>
  <si>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</si>
  <si>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</si>
  <si>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</si>
  <si>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</si>
  <si>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Acting Director of Issuer:</t>
  </si>
  <si>
    <t>Deloitte d.o.o., Sarajevo</t>
  </si>
  <si>
    <t xml:space="preserve"> CEO</t>
  </si>
  <si>
    <t>CEO</t>
  </si>
  <si>
    <t>Nedim Uzunović - CEO;                                                                                                                                                                                                                                                                      Adnan Hadžić - Acting Executive Director of Finance;                                                                                                                                       Admir Kešo - Acting Executive director of Marketing and Sales;                                                                Razija Peco - Acting Executive Director of Administrations                                         Mirela Spahić - Acting Executive Director of Operations</t>
  </si>
  <si>
    <t>2 branches in BiH,
 4 companies abroad, 
9 missions abroad</t>
  </si>
  <si>
    <t>Aida Špirtović-Bakalović</t>
  </si>
  <si>
    <t>Haris Jahić                                                                                                                                                                                                                                   Belma Ahmagić</t>
  </si>
  <si>
    <t>Number of shares: 8.596.256 ordinary shares and 
233.731 shares to employees; Nominal value: 10,00 BAM</t>
  </si>
  <si>
    <t xml:space="preserve"> HADEN S.A  (LUX) – 26,56%                                                                                                                               KBC Euro Credit Capital (MLT) - 24,23%
 The Economic and Social Development Fund (LIBYA) - 7,78% </t>
  </si>
  <si>
    <t>1. Situation on 31.12.2015</t>
  </si>
  <si>
    <t>4. Rerepresented situation on  31. 12. 2015. or on 01.01.2016.  (901±902±903)</t>
  </si>
  <si>
    <r>
      <t xml:space="preserve">12. Situation on 31. 12. 2016. </t>
    </r>
    <r>
      <rPr>
        <i/>
        <sz val="10"/>
        <rFont val="Times New Roman"/>
        <family val="1"/>
      </rPr>
      <t>(904±905±906±907±908±909-910+911)</t>
    </r>
  </si>
  <si>
    <t>15. Rerepresented situation on 31. 12. 2016. or on 01.01.2017.</t>
  </si>
  <si>
    <t>Decision to increase share capital by issuing new shares issued by the Supervisory Board at the extraordinary session held on 27.12.2016. The capital increase is executed by issuing 1,000,000 new shares of closed-end offer up to an amount of 12,000,000.00 KM which is the maximum amount that could enroll and pay. The objective of the capital increase funding investment in the Company in 2017. Issue of shares is completed with a 100% success</t>
  </si>
  <si>
    <t>1. Election of the working bodies a) Election of the President of the Assembly b) Election of two signers of the Assembly                                                                                                  2. Decision on adoption of the Annual Report of the Company for the year 2016 with the financial statements and the reports of the auditor, the Supervisory Board and Audit Committee                                                                                                                             3. Decision On the distribution of profit and payment of dividends realized according to the annual report on the Company's operations for 2016.                                                   4. Adoption of the decision on the selection of an external auditor for the audit of the financial statements of Bosnalijek dd for 2017                                                                     5. Decision on sale of shares of the Company                                                                      6. Decision on abrogation of the Resolution of the company                                                7. Decision on accepting the merger of BOSFARM DOOEL Skopje society BOSNALIJEK DOOEL Skopje                                                                                                                    8. Decision on Merger BOSFARM DOOEL Skopje society BOSNALIJEK DOOEL Skopje                                                                                                                                                    9. decision  on the dismissal of the president and members of the Supervisory Board due to the expiry of the mandate                                                                                                    10. decision on the election of Supervisory Board members individually                          11. Making decision on approval of contracts with the members of the Supervisory by Pine Society</t>
  </si>
  <si>
    <t>Adoption of the decision on the distribution of profits and the voting of the dividend in the amount of 4,414,993.50 KM</t>
  </si>
  <si>
    <t xml:space="preserve">Iznos tekuće godina </t>
  </si>
  <si>
    <t xml:space="preserve">Iznos predhodne godine </t>
  </si>
  <si>
    <t>from 01.01. to 30.09.2017.</t>
  </si>
  <si>
    <t>In Sarajevo on 24.10.2017</t>
  </si>
  <si>
    <t>Edin Dizdar  - president;
Bernadin Alagić - member;
Mirna Sijerčić - member;
Vedad Tuzović - member.                                                                                              Nedim Rizvanović - member; (as of 03.06.2017.)                                                  Konstantin Zevlov (member up to 03.06.2017)</t>
  </si>
  <si>
    <t>Supervisory board: Edin Dizdar - President 0 (at the beginning of period) and 3.690 (at the end of period)                                                                                                                     
    Bernadin Alagić - member 0 and 0; 
             Mirna Sijerčić - member 1.845 and 1.845;                                                      Vedad Tuzović - member 0 and 0;                                                                                   Nedim Rizvanović - member 0 and 0;
Menagement board: Nedim Uzunović - CEO 450 and 21.450; 
                          Adnan Hadžić - Acting Executive director for finance 0 and 11.000;                                                                                                                                       Admir Kešo - Acting Executive director for marketing and sales; 938 and 9.000;          Razija Peco - Acting Executive Director of Administrations; 0 and 9.000                                     Mirela Spahić -  Acting Executive Director of Operations 1497 and 9.000</t>
  </si>
  <si>
    <t>Dividends paid in the period from 01.01. Until 30.09.2017. In the amount of 1.171.394,66 KM</t>
  </si>
  <si>
    <t>from 01.01. to 30.09.2017</t>
  </si>
  <si>
    <t>on 30.09.2017</t>
  </si>
  <si>
    <t>for the period from 01.01.to 30.09.2017</t>
  </si>
  <si>
    <t>23. Situation as of 30.09.2017</t>
  </si>
  <si>
    <t>for the period ending on 30.09.2017</t>
  </si>
  <si>
    <t xml:space="preserve">                -  </t>
  </si>
  <si>
    <t xml:space="preserve">                   -  </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</si>
</sst>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_k_n"/>
    <numFmt numFmtId="173" formatCode="_(* #,##0.00_);_(* \(#,##0\);_(* &quot;-&quot;??_);_(@_)"/>
    <numFmt numFmtId="174" formatCode="_(* #,##0_);_(* \(#,##0\);_(* &quot;-&quot;??_);_(@_)"/>
  </numFmts>
  <fonts count="46">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right/>
      <top/>
      <bottom style="hair"/>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style="thin"/>
      <right/>
      <top style="hair"/>
      <bottom style="hair"/>
    </border>
    <border>
      <left style="thin"/>
      <right/>
      <top style="hair"/>
      <bottom style="thin"/>
    </border>
    <border>
      <left/>
      <right/>
      <top style="hair"/>
      <bottom style="thin"/>
    </border>
    <border>
      <left/>
      <right/>
      <top/>
      <bottom style="dotted"/>
    </border>
    <border>
      <left style="thin"/>
      <right/>
      <top style="double"/>
      <bottom style="hair"/>
    </border>
    <border>
      <left/>
      <right/>
      <top style="double"/>
      <bottom style="hair"/>
    </border>
    <border>
      <left style="thin"/>
      <right/>
      <top style="thin"/>
      <bottom style="double"/>
    </border>
    <border>
      <left/>
      <right/>
      <top style="thin"/>
      <bottom style="double"/>
    </border>
    <border>
      <left/>
      <right style="thin"/>
      <top style="thin"/>
      <bottom/>
    </border>
    <border>
      <left/>
      <right style="thin"/>
      <top/>
      <bottom/>
    </border>
    <border>
      <left style="thin"/>
      <right style="thin"/>
      <top style="thin"/>
      <bottom style="double"/>
    </border>
    <border>
      <left/>
      <right/>
      <top style="double"/>
      <bottom/>
    </border>
    <border>
      <left style="thin"/>
      <right style="thin"/>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5" fillId="31" borderId="6" applyFill="0" applyAlignment="0">
      <protection/>
    </xf>
    <xf numFmtId="0" fontId="40" fillId="0" borderId="7" applyNumberFormat="0" applyFill="0" applyAlignment="0" applyProtection="0"/>
    <xf numFmtId="0" fontId="41"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322">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14" fontId="7" fillId="0" borderId="17"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2"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Border="1" applyAlignment="1">
      <alignment horizontal="right"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6" xfId="0" applyFont="1" applyBorder="1" applyAlignment="1">
      <alignment vertical="top" wrapText="1"/>
    </xf>
    <xf numFmtId="0" fontId="2" fillId="0" borderId="25"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7" xfId="0" applyFont="1" applyFill="1" applyBorder="1" applyAlignment="1">
      <alignment horizontal="center" vertical="top" wrapText="1"/>
    </xf>
    <xf numFmtId="0" fontId="4" fillId="31" borderId="23" xfId="0" applyFont="1" applyFill="1" applyBorder="1" applyAlignment="1">
      <alignment vertical="top" wrapText="1"/>
    </xf>
    <xf numFmtId="0" fontId="4" fillId="0" borderId="28"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5" xfId="0" applyNumberFormat="1" applyFont="1" applyBorder="1" applyAlignment="1">
      <alignment horizontal="right" vertical="center"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72" fontId="4"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74" fontId="2" fillId="0" borderId="11" xfId="0" applyNumberFormat="1" applyFont="1" applyBorder="1" applyAlignment="1">
      <alignment horizontal="right" vertical="top" wrapText="1"/>
    </xf>
    <xf numFmtId="174" fontId="2" fillId="36" borderId="11" xfId="0" applyNumberFormat="1" applyFont="1" applyFill="1" applyBorder="1" applyAlignment="1">
      <alignment horizontal="right" vertical="top" wrapText="1"/>
    </xf>
    <xf numFmtId="174" fontId="4" fillId="0" borderId="11" xfId="0" applyNumberFormat="1" applyFont="1" applyBorder="1" applyAlignment="1">
      <alignment horizontal="right" vertical="top" wrapText="1"/>
    </xf>
    <xf numFmtId="174" fontId="4" fillId="36" borderId="11" xfId="0" applyNumberFormat="1" applyFont="1" applyFill="1" applyBorder="1" applyAlignment="1">
      <alignment horizontal="righ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74" fontId="4" fillId="0" borderId="11" xfId="0" applyNumberFormat="1" applyFont="1" applyBorder="1" applyAlignment="1">
      <alignment horizontal="right"/>
    </xf>
    <xf numFmtId="174" fontId="2" fillId="0" borderId="11" xfId="0" applyNumberFormat="1" applyFont="1" applyBorder="1" applyAlignment="1">
      <alignment horizontal="right"/>
    </xf>
    <xf numFmtId="174" fontId="2" fillId="0" borderId="11" xfId="0" applyNumberFormat="1" applyFont="1" applyBorder="1" applyAlignment="1">
      <alignment horizontal="right" vertical="center"/>
    </xf>
    <xf numFmtId="0" fontId="4" fillId="0" borderId="11" xfId="0" applyFont="1" applyBorder="1" applyAlignment="1">
      <alignment horizontal="right" vertical="top" wrapText="1"/>
    </xf>
    <xf numFmtId="174" fontId="2" fillId="0" borderId="11" xfId="0" applyNumberFormat="1" applyFont="1" applyBorder="1" applyAlignment="1">
      <alignment horizontal="right"/>
    </xf>
    <xf numFmtId="174" fontId="2" fillId="0" borderId="0" xfId="0" applyNumberFormat="1" applyFont="1" applyBorder="1" applyAlignment="1">
      <alignment vertical="top" wrapText="1"/>
    </xf>
    <xf numFmtId="174" fontId="2" fillId="0" borderId="11" xfId="0" applyNumberFormat="1" applyFont="1" applyBorder="1" applyAlignment="1">
      <alignment horizontal="right" vertical="top" wrapText="1"/>
    </xf>
    <xf numFmtId="172" fontId="4" fillId="0" borderId="11" xfId="0" applyNumberFormat="1" applyFont="1" applyBorder="1" applyAlignment="1">
      <alignment horizontal="center"/>
    </xf>
    <xf numFmtId="3" fontId="2" fillId="0" borderId="12" xfId="0" applyNumberFormat="1" applyFont="1" applyBorder="1" applyAlignment="1">
      <alignment vertical="top" wrapText="1"/>
    </xf>
    <xf numFmtId="0" fontId="7" fillId="0" borderId="0" xfId="58" applyNumberFormat="1" applyFont="1" applyAlignment="1">
      <alignment horizontal="left" vertical="center"/>
      <protection/>
    </xf>
    <xf numFmtId="0" fontId="2" fillId="0" borderId="17" xfId="0" applyNumberFormat="1" applyFont="1" applyBorder="1" applyAlignment="1">
      <alignment horizontal="center" vertical="center"/>
    </xf>
    <xf numFmtId="0" fontId="2" fillId="0" borderId="29" xfId="0" applyFont="1" applyBorder="1" applyAlignment="1">
      <alignment vertical="center" wrapText="1"/>
    </xf>
    <xf numFmtId="0" fontId="2" fillId="0" borderId="6" xfId="0" applyFont="1" applyBorder="1" applyAlignment="1">
      <alignment vertical="center" wrapText="1"/>
    </xf>
    <xf numFmtId="0" fontId="2" fillId="0" borderId="29" xfId="58" applyNumberFormat="1" applyFont="1" applyBorder="1" applyAlignment="1">
      <alignment horizontal="center" vertical="center"/>
      <protection/>
    </xf>
    <xf numFmtId="0" fontId="2" fillId="0" borderId="15" xfId="58" applyNumberFormat="1" applyFont="1" applyBorder="1" applyAlignment="1">
      <alignment horizontal="center" vertical="center"/>
      <protection/>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30" xfId="58" applyNumberFormat="1" applyFont="1" applyBorder="1" applyAlignment="1">
      <alignment horizontal="left" vertical="top" wrapText="1"/>
      <protection/>
    </xf>
    <xf numFmtId="0" fontId="2" fillId="0" borderId="16" xfId="58" applyNumberFormat="1" applyFont="1" applyBorder="1" applyAlignment="1">
      <alignment horizontal="left" vertical="top" wrapText="1"/>
      <protection/>
    </xf>
    <xf numFmtId="0" fontId="4" fillId="0" borderId="32" xfId="57" applyFont="1" applyBorder="1" applyAlignment="1">
      <alignment horizontal="center" vertical="center"/>
      <protection/>
    </xf>
    <xf numFmtId="0" fontId="2" fillId="0" borderId="17" xfId="58" applyNumberFormat="1" applyFont="1" applyBorder="1" applyAlignment="1">
      <alignment horizontal="center" vertical="center"/>
      <protection/>
    </xf>
    <xf numFmtId="0" fontId="4" fillId="0" borderId="29" xfId="0" applyFont="1" applyBorder="1" applyAlignment="1">
      <alignment vertical="center" wrapText="1"/>
    </xf>
    <xf numFmtId="0" fontId="4" fillId="0" borderId="6" xfId="0" applyFont="1" applyBorder="1" applyAlignment="1">
      <alignment vertical="center" wrapText="1"/>
    </xf>
    <xf numFmtId="0" fontId="2" fillId="0" borderId="29"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wrapText="1"/>
      <protection/>
    </xf>
    <xf numFmtId="3" fontId="2" fillId="0" borderId="29" xfId="58" applyNumberFormat="1" applyFont="1" applyBorder="1" applyAlignment="1">
      <alignment horizontal="center" vertical="center"/>
      <protection/>
    </xf>
    <xf numFmtId="0" fontId="2" fillId="0" borderId="15" xfId="58" applyFont="1" applyBorder="1" applyAlignment="1">
      <alignment horizontal="center" vertical="center"/>
      <protection/>
    </xf>
    <xf numFmtId="0" fontId="2" fillId="0" borderId="29" xfId="58" applyFont="1" applyBorder="1" applyAlignment="1">
      <alignment vertical="center" wrapText="1"/>
      <protection/>
    </xf>
    <xf numFmtId="0" fontId="2" fillId="0" borderId="6" xfId="58" applyFont="1" applyBorder="1" applyAlignment="1">
      <alignment vertical="center" wrapText="1"/>
      <protection/>
    </xf>
    <xf numFmtId="0" fontId="38" fillId="0" borderId="29" xfId="52" applyNumberFormat="1" applyBorder="1" applyAlignment="1" applyProtection="1">
      <alignment horizontal="center" vertical="center"/>
      <protection/>
    </xf>
    <xf numFmtId="0" fontId="2" fillId="0" borderId="29" xfId="58" applyFont="1" applyBorder="1" applyAlignment="1">
      <alignment horizontal="center" vertical="center"/>
      <protection/>
    </xf>
    <xf numFmtId="0" fontId="4" fillId="0" borderId="33" xfId="0" applyFont="1" applyBorder="1" applyAlignment="1">
      <alignment vertical="center" wrapText="1"/>
    </xf>
    <xf numFmtId="0" fontId="4" fillId="0" borderId="34" xfId="0" applyFont="1" applyBorder="1" applyAlignment="1">
      <alignment vertical="center" wrapText="1"/>
    </xf>
    <xf numFmtId="0" fontId="6" fillId="0" borderId="33"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29" xfId="58" applyFont="1" applyBorder="1" applyAlignment="1">
      <alignment vertical="center" wrapText="1"/>
      <protection/>
    </xf>
    <xf numFmtId="0" fontId="4" fillId="0" borderId="6" xfId="58" applyFont="1" applyBorder="1" applyAlignment="1">
      <alignment vertical="center" wrapText="1"/>
      <protection/>
    </xf>
    <xf numFmtId="0" fontId="6" fillId="0" borderId="29"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2" xfId="58" applyFont="1" applyBorder="1" applyAlignment="1">
      <alignment horizontal="center" vertical="center"/>
      <protection/>
    </xf>
    <xf numFmtId="0" fontId="4" fillId="34" borderId="35" xfId="58" applyFont="1" applyFill="1" applyBorder="1" applyAlignment="1">
      <alignment horizontal="center" vertical="center"/>
      <protection/>
    </xf>
    <xf numFmtId="0" fontId="4" fillId="34" borderId="36"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2" fillId="0" borderId="11" xfId="0" applyFont="1" applyBorder="1" applyAlignment="1">
      <alignment horizontal="lef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0" fontId="4" fillId="0" borderId="11"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center" vertical="top" wrapText="1"/>
    </xf>
    <xf numFmtId="0" fontId="4" fillId="0" borderId="18" xfId="0" applyFont="1" applyBorder="1" applyAlignment="1">
      <alignment horizontal="left" vertical="top" wrapText="1"/>
    </xf>
    <xf numFmtId="0" fontId="4" fillId="0" borderId="37" xfId="0" applyFont="1" applyBorder="1" applyAlignment="1">
      <alignment horizontal="left" vertical="top" wrapText="1"/>
    </xf>
    <xf numFmtId="0" fontId="2" fillId="0" borderId="26" xfId="0" applyFont="1" applyBorder="1" applyAlignment="1">
      <alignment horizontal="center" vertical="top" wrapText="1"/>
    </xf>
    <xf numFmtId="0" fontId="2" fillId="0" borderId="25" xfId="0" applyFont="1" applyBorder="1" applyAlignment="1">
      <alignment horizontal="center" vertical="top" wrapText="1"/>
    </xf>
    <xf numFmtId="0" fontId="2" fillId="0" borderId="21" xfId="0" applyFont="1" applyBorder="1" applyAlignment="1">
      <alignment horizontal="left" vertical="top" wrapText="1"/>
    </xf>
    <xf numFmtId="0" fontId="2" fillId="0" borderId="28" xfId="0" applyFont="1" applyBorder="1" applyAlignment="1">
      <alignment horizontal="left" vertical="top" wrapText="1"/>
    </xf>
    <xf numFmtId="0" fontId="2" fillId="0" borderId="26" xfId="0" applyFont="1" applyBorder="1" applyAlignment="1">
      <alignment vertical="top" wrapText="1"/>
    </xf>
    <xf numFmtId="3" fontId="4" fillId="0" borderId="11" xfId="0" applyNumberFormat="1" applyFont="1" applyBorder="1" applyAlignment="1">
      <alignment horizontal="righ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38" xfId="0" applyFont="1" applyBorder="1" applyAlignment="1">
      <alignment horizontal="left" vertical="top" wrapText="1"/>
    </xf>
    <xf numFmtId="0" fontId="4" fillId="0" borderId="11" xfId="0" applyFont="1" applyBorder="1" applyAlignment="1">
      <alignment horizontal="right" vertical="top"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4" fillId="0" borderId="18" xfId="0" applyFont="1" applyBorder="1" applyAlignment="1">
      <alignment horizontal="left" vertical="center" wrapText="1"/>
    </xf>
    <xf numFmtId="0" fontId="4" fillId="0" borderId="37"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top"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23" xfId="0" applyFont="1" applyBorder="1" applyAlignment="1">
      <alignment horizontal="center" vertical="top" wrapText="1"/>
    </xf>
    <xf numFmtId="4" fontId="2" fillId="0" borderId="24"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1" fontId="2"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0" fontId="4" fillId="35" borderId="39" xfId="0" applyFont="1" applyFill="1" applyBorder="1" applyAlignment="1">
      <alignment horizontal="center" wrapText="1"/>
    </xf>
    <xf numFmtId="0" fontId="8" fillId="35" borderId="39" xfId="0" applyFont="1" applyFill="1" applyBorder="1" applyAlignment="1">
      <alignment wrapText="1"/>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vertical="center" wrapText="1"/>
    </xf>
    <xf numFmtId="0" fontId="10" fillId="0" borderId="23" xfId="0" applyFont="1" applyBorder="1" applyAlignment="1">
      <alignment vertical="center" wrapText="1"/>
    </xf>
    <xf numFmtId="0" fontId="4" fillId="0" borderId="1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37" xfId="0" applyFont="1" applyBorder="1" applyAlignment="1">
      <alignment horizontal="center" vertical="top"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top" wrapText="1"/>
    </xf>
    <xf numFmtId="0" fontId="4" fillId="0" borderId="0" xfId="0" applyFont="1" applyBorder="1" applyAlignment="1">
      <alignment horizontal="center" vertical="top" wrapText="1"/>
    </xf>
    <xf numFmtId="0" fontId="4" fillId="0" borderId="38" xfId="0" applyFont="1" applyBorder="1" applyAlignment="1">
      <alignment horizontal="center"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4" fillId="0" borderId="38"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8" xfId="0" applyFont="1" applyBorder="1" applyAlignment="1">
      <alignment vertical="top" wrapText="1"/>
    </xf>
    <xf numFmtId="174" fontId="2" fillId="0" borderId="24" xfId="0" applyNumberFormat="1" applyFont="1" applyBorder="1" applyAlignment="1">
      <alignment horizontal="right" wrapText="1"/>
    </xf>
    <xf numFmtId="174" fontId="2" fillId="0" borderId="25" xfId="0" applyNumberFormat="1" applyFont="1" applyBorder="1" applyAlignment="1">
      <alignment horizontal="right" wrapText="1"/>
    </xf>
    <xf numFmtId="174" fontId="2" fillId="0" borderId="26" xfId="0" applyNumberFormat="1" applyFont="1" applyBorder="1" applyAlignment="1">
      <alignment horizontal="right" wrapText="1"/>
    </xf>
    <xf numFmtId="0" fontId="2" fillId="0" borderId="0" xfId="0" applyFont="1" applyAlignment="1">
      <alignment horizontal="left" vertical="top"/>
    </xf>
    <xf numFmtId="14" fontId="2" fillId="0" borderId="0" xfId="0" applyNumberFormat="1" applyFont="1" applyAlignment="1">
      <alignment horizontal="left" vertical="top"/>
    </xf>
    <xf numFmtId="0" fontId="4" fillId="35" borderId="35" xfId="0" applyFont="1" applyFill="1" applyBorder="1" applyAlignment="1">
      <alignment horizontal="center"/>
    </xf>
    <xf numFmtId="0" fontId="4" fillId="35" borderId="36" xfId="0" applyFont="1" applyFill="1" applyBorder="1" applyAlignment="1">
      <alignment horizontal="center"/>
    </xf>
    <xf numFmtId="0" fontId="4" fillId="35" borderId="13"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xf>
    <xf numFmtId="0" fontId="4" fillId="0" borderId="38" xfId="0" applyFont="1" applyBorder="1" applyAlignment="1">
      <alignment/>
    </xf>
    <xf numFmtId="0" fontId="4" fillId="0" borderId="22" xfId="0" applyFont="1" applyBorder="1" applyAlignment="1">
      <alignment vertical="top" wrapText="1"/>
    </xf>
    <xf numFmtId="0" fontId="4" fillId="0" borderId="22" xfId="0" applyFont="1" applyBorder="1" applyAlignment="1">
      <alignment/>
    </xf>
    <xf numFmtId="0" fontId="4" fillId="0" borderId="28" xfId="0" applyFont="1" applyBorder="1" applyAlignment="1">
      <alignment/>
    </xf>
    <xf numFmtId="0" fontId="2" fillId="0" borderId="25" xfId="0" applyFont="1" applyBorder="1" applyAlignment="1">
      <alignment horizontal="center"/>
    </xf>
    <xf numFmtId="0" fontId="4" fillId="0" borderId="20" xfId="0" applyFont="1" applyBorder="1" applyAlignment="1">
      <alignment horizontal="center" vertical="top" wrapText="1"/>
    </xf>
    <xf numFmtId="0" fontId="4" fillId="0" borderId="20" xfId="0" applyFont="1" applyBorder="1" applyAlignment="1">
      <alignment/>
    </xf>
    <xf numFmtId="0" fontId="4" fillId="0" borderId="37" xfId="0" applyFont="1" applyBorder="1" applyAlignment="1">
      <alignment/>
    </xf>
    <xf numFmtId="0" fontId="4" fillId="0" borderId="0" xfId="0" applyFont="1" applyBorder="1" applyAlignment="1">
      <alignment horizontal="center" vertical="top" wrapText="1"/>
    </xf>
    <xf numFmtId="0" fontId="4" fillId="0" borderId="40" xfId="0" applyFont="1" applyBorder="1" applyAlignment="1">
      <alignment horizontal="center" wrapText="1"/>
    </xf>
    <xf numFmtId="0" fontId="4"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0" fontId="8"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172" fontId="4" fillId="0" borderId="24" xfId="0" applyNumberFormat="1" applyFont="1" applyBorder="1" applyAlignment="1">
      <alignment horizontal="center" wrapText="1"/>
    </xf>
    <xf numFmtId="172" fontId="4" fillId="0" borderId="25" xfId="0" applyNumberFormat="1" applyFont="1" applyBorder="1" applyAlignment="1">
      <alignment horizontal="center" wrapText="1"/>
    </xf>
    <xf numFmtId="172" fontId="4" fillId="0" borderId="26" xfId="0" applyNumberFormat="1" applyFont="1" applyBorder="1" applyAlignment="1">
      <alignment horizontal="center" wrapText="1"/>
    </xf>
    <xf numFmtId="172" fontId="9" fillId="0" borderId="25" xfId="0" applyNumberFormat="1" applyFont="1" applyBorder="1" applyAlignment="1">
      <alignment horizontal="center" wrapText="1"/>
    </xf>
    <xf numFmtId="172" fontId="9" fillId="0" borderId="26" xfId="0" applyNumberFormat="1" applyFont="1" applyBorder="1" applyAlignment="1">
      <alignment horizontal="center" wrapText="1"/>
    </xf>
    <xf numFmtId="174" fontId="4" fillId="0" borderId="24" xfId="0" applyNumberFormat="1" applyFont="1" applyBorder="1" applyAlignment="1">
      <alignment wrapText="1"/>
    </xf>
    <xf numFmtId="174" fontId="4" fillId="0" borderId="25" xfId="0" applyNumberFormat="1" applyFont="1" applyBorder="1" applyAlignment="1">
      <alignment wrapText="1"/>
    </xf>
    <xf numFmtId="174" fontId="4" fillId="0" borderId="26" xfId="0" applyNumberFormat="1" applyFont="1" applyBorder="1" applyAlignment="1">
      <alignment wrapText="1"/>
    </xf>
    <xf numFmtId="0" fontId="4" fillId="0" borderId="11" xfId="0" applyFont="1" applyBorder="1" applyAlignment="1">
      <alignment horizontal="center" vertical="center" wrapText="1"/>
    </xf>
    <xf numFmtId="0" fontId="2" fillId="35" borderId="39" xfId="0" applyFont="1" applyFill="1" applyBorder="1" applyAlignment="1">
      <alignment horizontal="center"/>
    </xf>
    <xf numFmtId="49" fontId="2" fillId="35" borderId="41" xfId="0" applyNumberFormat="1" applyFont="1" applyFill="1" applyBorder="1" applyAlignment="1">
      <alignment horizontal="center"/>
    </xf>
    <xf numFmtId="0" fontId="4" fillId="0" borderId="11" xfId="0" applyFont="1" applyBorder="1" applyAlignment="1">
      <alignment horizontal="center" vertical="center" wrapText="1" readingOrder="1"/>
    </xf>
    <xf numFmtId="0" fontId="2" fillId="0" borderId="0" xfId="0" applyFont="1" applyAlignment="1">
      <alignment horizontal="left" vertical="center"/>
    </xf>
    <xf numFmtId="0" fontId="4" fillId="0" borderId="12" xfId="0" applyFont="1" applyBorder="1" applyAlignment="1">
      <alignment horizontal="left" vertical="top" wrapText="1"/>
    </xf>
    <xf numFmtId="0" fontId="4" fillId="0" borderId="23" xfId="0" applyFont="1" applyBorder="1" applyAlignment="1">
      <alignment horizontal="left" vertical="top"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textRotation="90" wrapText="1"/>
    </xf>
    <xf numFmtId="0" fontId="4" fillId="0" borderId="12" xfId="0" applyFont="1" applyBorder="1" applyAlignment="1">
      <alignment horizontal="left" vertical="center" wrapText="1"/>
    </xf>
    <xf numFmtId="0" fontId="4" fillId="0" borderId="23" xfId="0" applyFont="1" applyBorder="1" applyAlignment="1">
      <alignment horizontal="left"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34" borderId="39" xfId="0" applyFont="1" applyFill="1" applyBorder="1" applyAlignment="1">
      <alignment horizontal="center"/>
    </xf>
    <xf numFmtId="0" fontId="2" fillId="34" borderId="23" xfId="0" applyFont="1" applyFill="1" applyBorder="1" applyAlignment="1">
      <alignment horizontal="center"/>
    </xf>
    <xf numFmtId="0" fontId="4" fillId="0" borderId="18" xfId="57" applyFont="1" applyFill="1" applyBorder="1" applyAlignment="1">
      <alignment horizontal="right" wrapText="1"/>
      <protection/>
    </xf>
    <xf numFmtId="0" fontId="2" fillId="0" borderId="37" xfId="0" applyFont="1" applyBorder="1" applyAlignment="1">
      <alignment wrapText="1"/>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2" fillId="0" borderId="22" xfId="0" applyFont="1" applyBorder="1" applyAlignment="1">
      <alignment horizontal="center" vertical="top" wrapText="1"/>
    </xf>
    <xf numFmtId="0" fontId="2" fillId="0" borderId="37" xfId="0" applyFont="1" applyBorder="1" applyAlignment="1">
      <alignment horizontal="center" vertical="top" wrapText="1"/>
    </xf>
    <xf numFmtId="0" fontId="2" fillId="0" borderId="28" xfId="0" applyFont="1" applyBorder="1" applyAlignment="1">
      <alignment horizontal="center" vertical="top" wrapText="1"/>
    </xf>
    <xf numFmtId="0" fontId="4" fillId="0" borderId="29"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29"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6" xfId="0" applyFont="1" applyBorder="1" applyAlignment="1">
      <alignment horizontal="left" vertical="center"/>
    </xf>
    <xf numFmtId="0" fontId="6" fillId="0" borderId="30" xfId="58" applyFont="1" applyBorder="1" applyAlignment="1">
      <alignment horizontal="left" vertical="center"/>
      <protection/>
    </xf>
    <xf numFmtId="0" fontId="6" fillId="0" borderId="16" xfId="58" applyFont="1" applyBorder="1" applyAlignment="1">
      <alignment horizontal="left" vertical="center"/>
      <protection/>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14" xfId="0" applyFont="1" applyBorder="1" applyAlignment="1">
      <alignment horizontal="left" vertical="center"/>
    </xf>
    <xf numFmtId="0" fontId="6" fillId="0" borderId="33"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2" xfId="0" applyBorder="1" applyAlignment="1">
      <alignment horizontal="center" vertical="center"/>
    </xf>
    <xf numFmtId="0" fontId="6" fillId="0" borderId="22" xfId="58" applyFont="1" applyBorder="1" applyAlignment="1">
      <alignment horizontal="left" vertical="center"/>
      <protection/>
    </xf>
    <xf numFmtId="3" fontId="4" fillId="0" borderId="11" xfId="0" applyNumberFormat="1" applyFont="1" applyBorder="1" applyAlignment="1">
      <alignment vertical="top" wrapText="1"/>
    </xf>
    <xf numFmtId="3" fontId="4" fillId="0" borderId="12" xfId="0" applyNumberFormat="1" applyFont="1" applyBorder="1" applyAlignment="1">
      <alignment horizontal="right" vertical="top" wrapText="1"/>
    </xf>
    <xf numFmtId="3" fontId="4" fillId="0" borderId="23" xfId="0" applyNumberFormat="1" applyFont="1" applyBorder="1" applyAlignment="1">
      <alignment horizontal="right" vertical="top" wrapText="1"/>
    </xf>
    <xf numFmtId="172" fontId="4" fillId="0" borderId="24" xfId="0" applyNumberFormat="1" applyFont="1" applyBorder="1" applyAlignment="1">
      <alignment wrapText="1"/>
    </xf>
    <xf numFmtId="172" fontId="4" fillId="0" borderId="25" xfId="0" applyNumberFormat="1" applyFont="1" applyBorder="1" applyAlignment="1">
      <alignment wrapText="1"/>
    </xf>
    <xf numFmtId="172" fontId="4" fillId="0" borderId="26" xfId="0" applyNumberFormat="1" applyFont="1" applyBorder="1" applyAlignment="1">
      <alignment wrapText="1"/>
    </xf>
    <xf numFmtId="172" fontId="2" fillId="0" borderId="24" xfId="0" applyNumberFormat="1" applyFont="1" applyBorder="1" applyAlignment="1">
      <alignment wrapText="1"/>
    </xf>
    <xf numFmtId="172" fontId="2" fillId="0" borderId="25" xfId="0" applyNumberFormat="1" applyFont="1" applyBorder="1" applyAlignment="1">
      <alignment wrapText="1"/>
    </xf>
    <xf numFmtId="172" fontId="2" fillId="0" borderId="26" xfId="0" applyNumberFormat="1" applyFont="1" applyBorder="1" applyAlignment="1">
      <alignment wrapText="1"/>
    </xf>
    <xf numFmtId="174" fontId="2" fillId="0" borderId="24" xfId="0" applyNumberFormat="1" applyFont="1" applyBorder="1" applyAlignment="1">
      <alignment wrapText="1"/>
    </xf>
    <xf numFmtId="174" fontId="2" fillId="0" borderId="25" xfId="0" applyNumberFormat="1" applyFont="1" applyBorder="1" applyAlignment="1">
      <alignment wrapText="1"/>
    </xf>
    <xf numFmtId="174" fontId="2" fillId="0" borderId="26" xfId="0" applyNumberFormat="1" applyFont="1" applyBorder="1" applyAlignment="1">
      <alignment wrapText="1"/>
    </xf>
    <xf numFmtId="174" fontId="2" fillId="36" borderId="24" xfId="0" applyNumberFormat="1" applyFont="1" applyFill="1" applyBorder="1" applyAlignment="1">
      <alignment wrapText="1"/>
    </xf>
    <xf numFmtId="174" fontId="2" fillId="36" borderId="25" xfId="0" applyNumberFormat="1" applyFont="1" applyFill="1" applyBorder="1" applyAlignment="1">
      <alignment wrapText="1"/>
    </xf>
    <xf numFmtId="174" fontId="2" fillId="36" borderId="26" xfId="0" applyNumberFormat="1" applyFont="1" applyFill="1" applyBorder="1" applyAlignment="1">
      <alignment wrapText="1"/>
    </xf>
    <xf numFmtId="174" fontId="2" fillId="0" borderId="24" xfId="0" applyNumberFormat="1" applyFont="1" applyBorder="1" applyAlignment="1">
      <alignment wrapText="1"/>
    </xf>
    <xf numFmtId="174" fontId="2" fillId="0" borderId="25" xfId="0" applyNumberFormat="1" applyFont="1" applyBorder="1" applyAlignment="1">
      <alignment wrapText="1"/>
    </xf>
    <xf numFmtId="174" fontId="2" fillId="0" borderId="26" xfId="0" applyNumberFormat="1" applyFont="1" applyBorder="1" applyAlignment="1">
      <alignment wrapText="1"/>
    </xf>
    <xf numFmtId="3" fontId="4" fillId="36" borderId="11" xfId="0" applyNumberFormat="1" applyFont="1" applyFill="1" applyBorder="1" applyAlignment="1">
      <alignment horizontal="right" vertical="top" wrapText="1"/>
    </xf>
    <xf numFmtId="3" fontId="2" fillId="0" borderId="23" xfId="0" applyNumberFormat="1" applyFont="1" applyBorder="1" applyAlignment="1">
      <alignment vertical="top" wrapText="1"/>
    </xf>
    <xf numFmtId="3" fontId="2" fillId="0" borderId="23" xfId="0" applyNumberFormat="1" applyFont="1" applyBorder="1" applyAlignment="1">
      <alignment horizontal="center" vertical="top" wrapText="1"/>
    </xf>
    <xf numFmtId="174" fontId="2" fillId="0" borderId="23" xfId="0" applyNumberFormat="1" applyFont="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zoomScale="90" zoomScaleNormal="90" zoomScaleSheetLayoutView="100" zoomScalePageLayoutView="0" workbookViewId="0" topLeftCell="A1">
      <selection activeCell="D34" sqref="D34:E34"/>
    </sheetView>
  </sheetViews>
  <sheetFormatPr defaultColWidth="9.00390625" defaultRowHeight="13.5" customHeight="1"/>
  <cols>
    <col min="1" max="2" width="30.75390625" style="12" customWidth="1"/>
    <col min="3" max="3" width="3.125" style="12" customWidth="1"/>
    <col min="4" max="4" width="30.75390625" style="13" customWidth="1"/>
    <col min="5" max="5" width="38.00390625" style="13" customWidth="1"/>
    <col min="6" max="16384" width="9.125" style="13" customWidth="1"/>
  </cols>
  <sheetData>
    <row r="1" spans="1:12" ht="13.5" customHeight="1">
      <c r="A1" s="139" t="s">
        <v>16</v>
      </c>
      <c r="B1" s="139"/>
      <c r="D1" s="140" t="s">
        <v>7</v>
      </c>
      <c r="E1" s="140"/>
      <c r="G1" s="14"/>
      <c r="H1" s="15"/>
      <c r="J1" s="15"/>
      <c r="K1" s="15"/>
      <c r="L1" s="15"/>
    </row>
    <row r="2" spans="1:12" ht="13.5" customHeight="1">
      <c r="A2" s="141" t="s">
        <v>622</v>
      </c>
      <c r="B2" s="141"/>
      <c r="C2" s="16"/>
      <c r="D2" s="140" t="s">
        <v>17</v>
      </c>
      <c r="E2" s="140"/>
      <c r="F2" s="17"/>
      <c r="G2" s="17"/>
      <c r="H2" s="17"/>
      <c r="I2" s="17"/>
      <c r="J2" s="17"/>
      <c r="K2" s="17"/>
      <c r="L2" s="17"/>
    </row>
    <row r="3" spans="1:12" ht="30" customHeight="1" thickBot="1">
      <c r="A3" s="142" t="s">
        <v>18</v>
      </c>
      <c r="B3" s="143"/>
      <c r="C3" s="18"/>
      <c r="D3" s="142" t="s">
        <v>19</v>
      </c>
      <c r="E3" s="144"/>
      <c r="F3" s="17"/>
      <c r="G3" s="17"/>
      <c r="H3" s="17"/>
      <c r="I3" s="17"/>
      <c r="J3" s="17"/>
      <c r="K3" s="17"/>
      <c r="L3" s="17"/>
    </row>
    <row r="4" spans="1:5" ht="15" customHeight="1" thickTop="1">
      <c r="A4" s="131" t="s">
        <v>20</v>
      </c>
      <c r="B4" s="132"/>
      <c r="C4" s="19"/>
      <c r="D4" s="133"/>
      <c r="E4" s="134"/>
    </row>
    <row r="5" spans="1:5" ht="15" customHeight="1">
      <c r="A5" s="135" t="s">
        <v>21</v>
      </c>
      <c r="B5" s="136"/>
      <c r="C5" s="20"/>
      <c r="D5" s="137"/>
      <c r="E5" s="138"/>
    </row>
    <row r="6" spans="1:5" ht="30" customHeight="1">
      <c r="A6" s="127" t="s">
        <v>22</v>
      </c>
      <c r="B6" s="128"/>
      <c r="C6" s="21"/>
      <c r="D6" s="123" t="s">
        <v>23</v>
      </c>
      <c r="E6" s="114"/>
    </row>
    <row r="7" spans="1:5" ht="15" customHeight="1">
      <c r="A7" s="127" t="s">
        <v>24</v>
      </c>
      <c r="B7" s="128"/>
      <c r="C7" s="21"/>
      <c r="D7" s="113" t="s">
        <v>25</v>
      </c>
      <c r="E7" s="114"/>
    </row>
    <row r="8" spans="1:5" ht="30" customHeight="1">
      <c r="A8" s="111" t="s">
        <v>26</v>
      </c>
      <c r="B8" s="112"/>
      <c r="C8" s="22"/>
      <c r="D8" s="123" t="s">
        <v>600</v>
      </c>
      <c r="E8" s="114"/>
    </row>
    <row r="9" spans="1:5" ht="15" customHeight="1">
      <c r="A9" s="127" t="s">
        <v>27</v>
      </c>
      <c r="B9" s="128"/>
      <c r="C9" s="21"/>
      <c r="D9" s="129" t="s">
        <v>28</v>
      </c>
      <c r="E9" s="114"/>
    </row>
    <row r="10" spans="1:5" ht="15" customHeight="1">
      <c r="A10" s="127" t="s">
        <v>29</v>
      </c>
      <c r="B10" s="128"/>
      <c r="C10" s="21"/>
      <c r="D10" s="129" t="s">
        <v>30</v>
      </c>
      <c r="E10" s="114"/>
    </row>
    <row r="11" spans="1:5" ht="15" customHeight="1">
      <c r="A11" s="111" t="s">
        <v>31</v>
      </c>
      <c r="B11" s="112"/>
      <c r="C11" s="22"/>
      <c r="D11" s="113" t="s">
        <v>32</v>
      </c>
      <c r="E11" s="114"/>
    </row>
    <row r="12" spans="1:5" ht="15" customHeight="1">
      <c r="A12" s="111" t="s">
        <v>33</v>
      </c>
      <c r="B12" s="112"/>
      <c r="C12" s="22"/>
      <c r="D12" s="130">
        <v>681</v>
      </c>
      <c r="E12" s="126"/>
    </row>
    <row r="13" spans="1:5" ht="44.25" customHeight="1">
      <c r="A13" s="111" t="s">
        <v>34</v>
      </c>
      <c r="B13" s="112"/>
      <c r="C13" s="22"/>
      <c r="D13" s="123" t="s">
        <v>608</v>
      </c>
      <c r="E13" s="124"/>
    </row>
    <row r="14" spans="1:5" ht="15" customHeight="1">
      <c r="A14" s="111" t="s">
        <v>35</v>
      </c>
      <c r="B14" s="112"/>
      <c r="C14" s="22"/>
      <c r="D14" s="113" t="s">
        <v>604</v>
      </c>
      <c r="E14" s="114"/>
    </row>
    <row r="15" spans="1:5" ht="27.75" customHeight="1">
      <c r="A15" s="111" t="s">
        <v>36</v>
      </c>
      <c r="B15" s="112"/>
      <c r="C15" s="22"/>
      <c r="D15" s="113" t="s">
        <v>599</v>
      </c>
      <c r="E15" s="114"/>
    </row>
    <row r="16" spans="1:5" ht="52.5" customHeight="1">
      <c r="A16" s="111" t="s">
        <v>485</v>
      </c>
      <c r="B16" s="112"/>
      <c r="C16" s="22"/>
      <c r="D16" s="123" t="s">
        <v>610</v>
      </c>
      <c r="E16" s="124"/>
    </row>
    <row r="17" spans="1:5" ht="15" customHeight="1">
      <c r="A17" s="121" t="s">
        <v>37</v>
      </c>
      <c r="B17" s="122"/>
      <c r="C17" s="23"/>
      <c r="D17" s="113" t="s">
        <v>38</v>
      </c>
      <c r="E17" s="114"/>
    </row>
    <row r="18" spans="1:5" ht="75" customHeight="1">
      <c r="A18" s="111" t="s">
        <v>39</v>
      </c>
      <c r="B18" s="112"/>
      <c r="C18" s="22"/>
      <c r="D18" s="123" t="s">
        <v>624</v>
      </c>
      <c r="E18" s="124"/>
    </row>
    <row r="19" spans="1:5" ht="68.25" customHeight="1">
      <c r="A19" s="111" t="s">
        <v>40</v>
      </c>
      <c r="B19" s="112"/>
      <c r="C19" s="22"/>
      <c r="D19" s="123" t="s">
        <v>607</v>
      </c>
      <c r="E19" s="124"/>
    </row>
    <row r="20" spans="1:5" ht="142.5" customHeight="1">
      <c r="A20" s="111" t="s">
        <v>41</v>
      </c>
      <c r="B20" s="112"/>
      <c r="C20" s="22"/>
      <c r="D20" s="123" t="s">
        <v>625</v>
      </c>
      <c r="E20" s="124"/>
    </row>
    <row r="21" spans="1:5" ht="15" customHeight="1">
      <c r="A21" s="121" t="s">
        <v>42</v>
      </c>
      <c r="B21" s="122"/>
      <c r="C21" s="23"/>
      <c r="D21" s="113" t="s">
        <v>38</v>
      </c>
      <c r="E21" s="114"/>
    </row>
    <row r="22" spans="1:5" ht="15" customHeight="1">
      <c r="A22" s="111" t="s">
        <v>43</v>
      </c>
      <c r="B22" s="112"/>
      <c r="C22" s="22"/>
      <c r="D22" s="125">
        <v>5552</v>
      </c>
      <c r="E22" s="126"/>
    </row>
    <row r="23" spans="1:5" ht="38.25" customHeight="1">
      <c r="A23" s="111" t="s">
        <v>44</v>
      </c>
      <c r="B23" s="112"/>
      <c r="C23" s="24"/>
      <c r="D23" s="123" t="s">
        <v>611</v>
      </c>
      <c r="E23" s="124"/>
    </row>
    <row r="24" spans="1:5" ht="47.25" customHeight="1">
      <c r="A24" s="111" t="s">
        <v>45</v>
      </c>
      <c r="B24" s="112"/>
      <c r="C24" s="22"/>
      <c r="D24" s="123" t="s">
        <v>612</v>
      </c>
      <c r="E24" s="124"/>
    </row>
    <row r="25" spans="1:5" ht="15" customHeight="1">
      <c r="A25" s="121" t="s">
        <v>46</v>
      </c>
      <c r="B25" s="122"/>
      <c r="C25" s="23"/>
      <c r="D25" s="113" t="s">
        <v>38</v>
      </c>
      <c r="E25" s="114"/>
    </row>
    <row r="26" spans="1:5" ht="45" customHeight="1">
      <c r="A26" s="111" t="s">
        <v>47</v>
      </c>
      <c r="B26" s="112"/>
      <c r="C26" s="24"/>
      <c r="D26" s="113" t="s">
        <v>38</v>
      </c>
      <c r="E26" s="114"/>
    </row>
    <row r="27" spans="1:5" ht="27.75" customHeight="1">
      <c r="A27" s="121" t="s">
        <v>48</v>
      </c>
      <c r="B27" s="122"/>
      <c r="C27" s="23"/>
      <c r="D27" s="113"/>
      <c r="E27" s="114"/>
    </row>
    <row r="28" spans="1:5" ht="29.25" customHeight="1">
      <c r="A28" s="111" t="s">
        <v>49</v>
      </c>
      <c r="B28" s="112"/>
      <c r="C28" s="22"/>
      <c r="D28" s="123"/>
      <c r="E28" s="124"/>
    </row>
    <row r="29" spans="1:5" ht="258.75" customHeight="1">
      <c r="A29" s="111" t="s">
        <v>50</v>
      </c>
      <c r="B29" s="112"/>
      <c r="C29" s="22"/>
      <c r="D29" s="123" t="s">
        <v>618</v>
      </c>
      <c r="E29" s="124"/>
    </row>
    <row r="30" spans="1:5" ht="52.5" customHeight="1">
      <c r="A30" s="111" t="s">
        <v>51</v>
      </c>
      <c r="B30" s="112"/>
      <c r="C30" s="22"/>
      <c r="D30" s="123" t="s">
        <v>619</v>
      </c>
      <c r="E30" s="124"/>
    </row>
    <row r="31" spans="1:5" ht="15" customHeight="1">
      <c r="A31" s="121" t="s">
        <v>52</v>
      </c>
      <c r="B31" s="122"/>
      <c r="C31" s="23"/>
      <c r="D31" s="113"/>
      <c r="E31" s="114"/>
    </row>
    <row r="32" spans="1:5" ht="13.5" customHeight="1">
      <c r="A32" s="111" t="s">
        <v>601</v>
      </c>
      <c r="B32" s="112"/>
      <c r="C32" s="23"/>
      <c r="D32" s="113"/>
      <c r="E32" s="114"/>
    </row>
    <row r="33" spans="1:5" ht="30" customHeight="1">
      <c r="A33" s="111" t="s">
        <v>53</v>
      </c>
      <c r="B33" s="112"/>
      <c r="C33" s="24"/>
      <c r="D33" s="123" t="s">
        <v>626</v>
      </c>
      <c r="E33" s="124"/>
    </row>
    <row r="34" spans="1:5" ht="81.75" customHeight="1">
      <c r="A34" s="111" t="s">
        <v>54</v>
      </c>
      <c r="B34" s="112"/>
      <c r="C34" s="22"/>
      <c r="D34" s="123" t="s">
        <v>617</v>
      </c>
      <c r="E34" s="124"/>
    </row>
    <row r="35" spans="1:5" ht="30" customHeight="1">
      <c r="A35" s="111" t="s">
        <v>55</v>
      </c>
      <c r="B35" s="112"/>
      <c r="C35" s="22"/>
      <c r="D35" s="113"/>
      <c r="E35" s="114"/>
    </row>
    <row r="36" spans="1:5" ht="24.75" customHeight="1">
      <c r="A36" s="115" t="s">
        <v>56</v>
      </c>
      <c r="B36" s="116"/>
      <c r="C36" s="25"/>
      <c r="D36" s="117"/>
      <c r="E36" s="118"/>
    </row>
    <row r="38" spans="1:5" ht="13.5" customHeight="1">
      <c r="A38" s="119" t="s">
        <v>623</v>
      </c>
      <c r="B38" s="119"/>
      <c r="C38" s="28"/>
      <c r="D38" s="109" t="s">
        <v>58</v>
      </c>
      <c r="E38" s="109"/>
    </row>
    <row r="39" spans="1:5" ht="13.5" customHeight="1">
      <c r="A39" s="28"/>
      <c r="B39" s="29"/>
      <c r="C39" s="29"/>
      <c r="D39" s="120" t="s">
        <v>609</v>
      </c>
      <c r="E39" s="120"/>
    </row>
    <row r="40" spans="1:5" ht="13.5" customHeight="1">
      <c r="A40" s="28"/>
      <c r="B40" s="28"/>
      <c r="C40" s="28"/>
      <c r="D40" s="28"/>
      <c r="E40" s="28"/>
    </row>
    <row r="41" spans="1:5" ht="13.5" customHeight="1">
      <c r="A41" s="28"/>
      <c r="B41" s="28"/>
      <c r="C41" s="28"/>
      <c r="D41" s="109" t="s">
        <v>603</v>
      </c>
      <c r="E41" s="109"/>
    </row>
    <row r="42" spans="1:5" ht="13.5" customHeight="1">
      <c r="A42" s="28"/>
      <c r="B42" s="28"/>
      <c r="C42" s="28"/>
      <c r="D42" s="110" t="s">
        <v>602</v>
      </c>
      <c r="E42" s="110"/>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7">
    <mergeCell ref="A1:B1"/>
    <mergeCell ref="D1:E1"/>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3:B33"/>
    <mergeCell ref="D33:E33"/>
    <mergeCell ref="A34:B34"/>
    <mergeCell ref="D34:E34"/>
    <mergeCell ref="A32:B32"/>
    <mergeCell ref="D32:E32"/>
    <mergeCell ref="D41:E41"/>
    <mergeCell ref="D42:E42"/>
    <mergeCell ref="A35:B35"/>
    <mergeCell ref="D35:E35"/>
    <mergeCell ref="A36:B36"/>
    <mergeCell ref="D36:E36"/>
    <mergeCell ref="A38:B38"/>
    <mergeCell ref="D38:E38"/>
    <mergeCell ref="D39:E39"/>
  </mergeCells>
  <hyperlinks>
    <hyperlink ref="D9" r:id="rId1" display="info@bosnalijek.ba"/>
    <hyperlink ref="D10" r:id="rId2" display="www.bosnalijek.ba"/>
  </hyperlinks>
  <printOptions horizontalCentered="1"/>
  <pageMargins left="0.25" right="0.25" top="0.75" bottom="0.75" header="0.3" footer="0.3"/>
  <pageSetup fitToHeight="0" fitToWidth="1" horizontalDpi="600" verticalDpi="600" orientation="portrait" paperSize="9" scale="75" r:id="rId3"/>
</worksheet>
</file>

<file path=xl/worksheets/sheet2.xml><?xml version="1.0" encoding="utf-8"?>
<worksheet xmlns="http://schemas.openxmlformats.org/spreadsheetml/2006/main" xmlns:r="http://schemas.openxmlformats.org/officeDocument/2006/relationships">
  <sheetPr>
    <pageSetUpPr fitToPage="1"/>
  </sheetPr>
  <dimension ref="A1:I189"/>
  <sheetViews>
    <sheetView zoomScale="85" zoomScaleNormal="85" zoomScalePageLayoutView="0" workbookViewId="0" topLeftCell="A1">
      <selection activeCell="A188" sqref="A188"/>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30"/>
      <c r="B1" s="31"/>
      <c r="I1" s="2" t="s">
        <v>59</v>
      </c>
    </row>
    <row r="2" spans="1:9" ht="13.5">
      <c r="A2" s="32"/>
      <c r="C2" s="33"/>
      <c r="I2" s="2" t="s">
        <v>60</v>
      </c>
    </row>
    <row r="3" spans="1:9" ht="12.75">
      <c r="A3" s="34" t="s">
        <v>61</v>
      </c>
      <c r="B3" s="185" t="s">
        <v>62</v>
      </c>
      <c r="C3" s="186"/>
      <c r="D3" s="186"/>
      <c r="E3" s="186"/>
      <c r="F3" s="186"/>
      <c r="G3" s="186"/>
      <c r="H3" s="186"/>
      <c r="I3" s="187"/>
    </row>
    <row r="4" spans="1:9" ht="12.75" customHeight="1">
      <c r="A4" s="34" t="s">
        <v>63</v>
      </c>
      <c r="B4" s="185" t="s">
        <v>25</v>
      </c>
      <c r="C4" s="186"/>
      <c r="D4" s="186"/>
      <c r="E4" s="186"/>
      <c r="F4" s="186"/>
      <c r="G4" s="186"/>
      <c r="H4" s="186"/>
      <c r="I4" s="187"/>
    </row>
    <row r="5" spans="1:9" ht="12.75">
      <c r="A5" s="34" t="s">
        <v>6</v>
      </c>
      <c r="B5" s="188" t="s">
        <v>486</v>
      </c>
      <c r="C5" s="189"/>
      <c r="D5" s="189"/>
      <c r="E5" s="189"/>
      <c r="F5" s="189"/>
      <c r="G5" s="189"/>
      <c r="H5" s="189"/>
      <c r="I5" s="190"/>
    </row>
    <row r="6" spans="1:9" ht="12.75">
      <c r="A6" s="34" t="s">
        <v>64</v>
      </c>
      <c r="B6" s="188">
        <v>420059834009</v>
      </c>
      <c r="C6" s="189"/>
      <c r="D6" s="189"/>
      <c r="E6" s="189"/>
      <c r="F6" s="189"/>
      <c r="G6" s="189"/>
      <c r="H6" s="189"/>
      <c r="I6" s="190"/>
    </row>
    <row r="7" spans="1:9" ht="12.75">
      <c r="A7" s="34" t="s">
        <v>65</v>
      </c>
      <c r="B7" s="188">
        <v>420059834009</v>
      </c>
      <c r="C7" s="189"/>
      <c r="D7" s="189"/>
      <c r="E7" s="189"/>
      <c r="F7" s="189"/>
      <c r="G7" s="189"/>
      <c r="H7" s="189"/>
      <c r="I7" s="190"/>
    </row>
    <row r="8" spans="4:9" ht="18" customHeight="1">
      <c r="D8" s="4"/>
      <c r="H8" s="35"/>
      <c r="I8" s="35"/>
    </row>
    <row r="9" ht="12.75" hidden="1"/>
    <row r="10" ht="1.5" customHeight="1" hidden="1"/>
    <row r="11" spans="1:9" ht="18.75" customHeight="1" thickBot="1">
      <c r="A11" s="191" t="s">
        <v>66</v>
      </c>
      <c r="B11" s="192"/>
      <c r="C11" s="192"/>
      <c r="D11" s="192"/>
      <c r="E11" s="192"/>
      <c r="F11" s="192"/>
      <c r="G11" s="192"/>
      <c r="H11" s="192"/>
      <c r="I11" s="192"/>
    </row>
    <row r="12" spans="1:9" ht="12" customHeight="1" thickTop="1">
      <c r="A12" s="193"/>
      <c r="B12" s="193"/>
      <c r="C12" s="193"/>
      <c r="D12" s="193"/>
      <c r="E12" s="193"/>
      <c r="F12" s="193"/>
      <c r="G12" s="193"/>
      <c r="H12" s="193"/>
      <c r="I12" s="193"/>
    </row>
    <row r="13" spans="3:8" ht="18.75" customHeight="1">
      <c r="C13" s="193" t="s">
        <v>627</v>
      </c>
      <c r="D13" s="193"/>
      <c r="E13" s="193"/>
      <c r="F13" s="193"/>
      <c r="G13" s="193"/>
      <c r="H13" s="36"/>
    </row>
    <row r="14" ht="12.75">
      <c r="I14" s="1" t="s">
        <v>67</v>
      </c>
    </row>
    <row r="15" spans="1:9" ht="15" customHeight="1">
      <c r="A15" s="194" t="s">
        <v>68</v>
      </c>
      <c r="B15" s="198" t="s">
        <v>69</v>
      </c>
      <c r="C15" s="199"/>
      <c r="D15" s="37" t="s">
        <v>8</v>
      </c>
      <c r="E15" s="204" t="s">
        <v>70</v>
      </c>
      <c r="F15" s="205"/>
      <c r="G15" s="206"/>
      <c r="H15" s="207" t="s">
        <v>9</v>
      </c>
      <c r="I15" s="199"/>
    </row>
    <row r="16" spans="1:9" ht="15" customHeight="1">
      <c r="A16" s="195"/>
      <c r="B16" s="200"/>
      <c r="C16" s="201"/>
      <c r="D16" s="38"/>
      <c r="E16" s="209" t="s">
        <v>71</v>
      </c>
      <c r="F16" s="210"/>
      <c r="G16" s="211"/>
      <c r="H16" s="208"/>
      <c r="I16" s="203"/>
    </row>
    <row r="17" spans="1:9" ht="15" customHeight="1">
      <c r="A17" s="196"/>
      <c r="B17" s="200"/>
      <c r="C17" s="201"/>
      <c r="D17" s="38"/>
      <c r="E17" s="212"/>
      <c r="F17" s="213"/>
      <c r="G17" s="214"/>
      <c r="H17" s="39" t="s">
        <v>72</v>
      </c>
      <c r="I17" s="40" t="s">
        <v>73</v>
      </c>
    </row>
    <row r="18" spans="1:9" ht="15" customHeight="1">
      <c r="A18" s="197"/>
      <c r="B18" s="202"/>
      <c r="C18" s="203"/>
      <c r="D18" s="41"/>
      <c r="E18" s="215"/>
      <c r="F18" s="216"/>
      <c r="G18" s="217"/>
      <c r="H18" s="42" t="s">
        <v>74</v>
      </c>
      <c r="I18" s="43" t="s">
        <v>74</v>
      </c>
    </row>
    <row r="19" spans="1:9" ht="12.75">
      <c r="A19" s="44">
        <v>1</v>
      </c>
      <c r="B19" s="184">
        <v>2</v>
      </c>
      <c r="C19" s="184"/>
      <c r="D19" s="44">
        <v>3</v>
      </c>
      <c r="E19" s="184">
        <v>4</v>
      </c>
      <c r="F19" s="184"/>
      <c r="G19" s="184"/>
      <c r="H19" s="44">
        <v>5</v>
      </c>
      <c r="I19" s="44">
        <v>6</v>
      </c>
    </row>
    <row r="20" spans="1:9" ht="15" customHeight="1">
      <c r="A20" s="11"/>
      <c r="B20" s="150" t="s">
        <v>75</v>
      </c>
      <c r="C20" s="150"/>
      <c r="D20" s="11"/>
      <c r="E20" s="181"/>
      <c r="F20" s="181"/>
      <c r="G20" s="181"/>
      <c r="H20" s="11"/>
      <c r="I20" s="11"/>
    </row>
    <row r="21" spans="1:9" ht="15" customHeight="1">
      <c r="A21" s="11"/>
      <c r="B21" s="145" t="s">
        <v>76</v>
      </c>
      <c r="C21" s="145"/>
      <c r="D21" s="11"/>
      <c r="E21" s="181"/>
      <c r="F21" s="181"/>
      <c r="G21" s="181"/>
      <c r="H21" s="45"/>
      <c r="I21" s="45"/>
    </row>
    <row r="22" spans="1:9" ht="13.5">
      <c r="A22" s="11"/>
      <c r="B22" s="150" t="s">
        <v>77</v>
      </c>
      <c r="C22" s="150"/>
      <c r="D22" s="11"/>
      <c r="E22" s="46">
        <v>2</v>
      </c>
      <c r="F22" s="47">
        <v>0</v>
      </c>
      <c r="G22" s="48">
        <v>1</v>
      </c>
      <c r="H22" s="98">
        <f>H23+H27+H31+H32</f>
        <v>92825184</v>
      </c>
      <c r="I22" s="98">
        <f>I23+I27+I31+I32</f>
        <v>68351525.62</v>
      </c>
    </row>
    <row r="23" spans="1:9" ht="15" customHeight="1">
      <c r="A23" s="11">
        <v>60</v>
      </c>
      <c r="B23" s="145" t="s">
        <v>78</v>
      </c>
      <c r="C23" s="145"/>
      <c r="D23" s="11"/>
      <c r="E23" s="46">
        <v>2</v>
      </c>
      <c r="F23" s="47">
        <v>0</v>
      </c>
      <c r="G23" s="48">
        <v>2</v>
      </c>
      <c r="H23" s="99">
        <f>SUM(H24:H26)</f>
        <v>7927777</v>
      </c>
      <c r="I23" s="99">
        <f>I24+I25+I26</f>
        <v>6886622.8</v>
      </c>
    </row>
    <row r="24" spans="1:9" ht="15" customHeight="1">
      <c r="A24" s="11">
        <v>600</v>
      </c>
      <c r="B24" s="182" t="s">
        <v>79</v>
      </c>
      <c r="C24" s="183"/>
      <c r="D24" s="11"/>
      <c r="E24" s="46">
        <v>2</v>
      </c>
      <c r="F24" s="47">
        <v>0</v>
      </c>
      <c r="G24" s="48">
        <v>3</v>
      </c>
      <c r="H24" s="99">
        <v>0</v>
      </c>
      <c r="I24" s="99">
        <v>0</v>
      </c>
    </row>
    <row r="25" spans="1:9" ht="15" customHeight="1">
      <c r="A25" s="11">
        <v>601</v>
      </c>
      <c r="B25" s="145" t="s">
        <v>80</v>
      </c>
      <c r="C25" s="145"/>
      <c r="D25" s="11"/>
      <c r="E25" s="46">
        <v>2</v>
      </c>
      <c r="F25" s="47">
        <v>0</v>
      </c>
      <c r="G25" s="48">
        <v>4</v>
      </c>
      <c r="H25" s="99">
        <v>7927777</v>
      </c>
      <c r="I25" s="99">
        <v>6886622.8</v>
      </c>
    </row>
    <row r="26" spans="1:9" ht="15" customHeight="1">
      <c r="A26" s="11">
        <v>602</v>
      </c>
      <c r="B26" s="145" t="s">
        <v>81</v>
      </c>
      <c r="C26" s="145"/>
      <c r="D26" s="11"/>
      <c r="E26" s="46">
        <v>2</v>
      </c>
      <c r="F26" s="47">
        <v>0</v>
      </c>
      <c r="G26" s="48">
        <v>5</v>
      </c>
      <c r="H26" s="99">
        <v>0</v>
      </c>
      <c r="I26" s="99">
        <v>0</v>
      </c>
    </row>
    <row r="27" spans="1:9" ht="15" customHeight="1">
      <c r="A27" s="11">
        <v>61</v>
      </c>
      <c r="B27" s="145" t="s">
        <v>82</v>
      </c>
      <c r="C27" s="145"/>
      <c r="D27" s="11"/>
      <c r="E27" s="46">
        <v>2</v>
      </c>
      <c r="F27" s="47">
        <v>0</v>
      </c>
      <c r="G27" s="48">
        <v>6</v>
      </c>
      <c r="H27" s="99">
        <f>SUM(H28:H30)</f>
        <v>83680612</v>
      </c>
      <c r="I27" s="99">
        <f>+I28+I29+I30</f>
        <v>60783035.510000005</v>
      </c>
    </row>
    <row r="28" spans="1:9" ht="15" customHeight="1">
      <c r="A28" s="11">
        <v>610</v>
      </c>
      <c r="B28" s="145" t="s">
        <v>83</v>
      </c>
      <c r="C28" s="145"/>
      <c r="D28" s="11"/>
      <c r="E28" s="46">
        <v>2</v>
      </c>
      <c r="F28" s="47">
        <v>0</v>
      </c>
      <c r="G28" s="48">
        <v>7</v>
      </c>
      <c r="H28" s="99">
        <v>0</v>
      </c>
      <c r="I28" s="99">
        <v>0</v>
      </c>
    </row>
    <row r="29" spans="1:9" ht="15.75" customHeight="1">
      <c r="A29" s="11">
        <v>611</v>
      </c>
      <c r="B29" s="145" t="s">
        <v>84</v>
      </c>
      <c r="C29" s="145"/>
      <c r="D29" s="11"/>
      <c r="E29" s="46">
        <v>2</v>
      </c>
      <c r="F29" s="47">
        <v>0</v>
      </c>
      <c r="G29" s="48">
        <v>8</v>
      </c>
      <c r="H29" s="99">
        <v>25383835</v>
      </c>
      <c r="I29" s="99">
        <v>22497490.19</v>
      </c>
    </row>
    <row r="30" spans="1:9" ht="15" customHeight="1">
      <c r="A30" s="11">
        <v>612</v>
      </c>
      <c r="B30" s="145" t="s">
        <v>85</v>
      </c>
      <c r="C30" s="145"/>
      <c r="D30" s="11"/>
      <c r="E30" s="46">
        <v>2</v>
      </c>
      <c r="F30" s="47">
        <v>0</v>
      </c>
      <c r="G30" s="48">
        <v>9</v>
      </c>
      <c r="H30" s="99">
        <v>58296777</v>
      </c>
      <c r="I30" s="99">
        <v>38285545.32</v>
      </c>
    </row>
    <row r="31" spans="1:9" ht="15" customHeight="1">
      <c r="A31" s="11">
        <v>62</v>
      </c>
      <c r="B31" s="145" t="s">
        <v>86</v>
      </c>
      <c r="C31" s="145"/>
      <c r="D31" s="11"/>
      <c r="E31" s="46">
        <v>2</v>
      </c>
      <c r="F31" s="47">
        <v>1</v>
      </c>
      <c r="G31" s="48">
        <v>0</v>
      </c>
      <c r="H31" s="99">
        <v>0</v>
      </c>
      <c r="I31" s="99">
        <v>0</v>
      </c>
    </row>
    <row r="32" spans="1:9" ht="15" customHeight="1">
      <c r="A32" s="11">
        <v>65</v>
      </c>
      <c r="B32" s="145" t="s">
        <v>87</v>
      </c>
      <c r="C32" s="145"/>
      <c r="D32" s="11"/>
      <c r="E32" s="46">
        <v>2</v>
      </c>
      <c r="F32" s="47">
        <v>1</v>
      </c>
      <c r="G32" s="48">
        <v>1</v>
      </c>
      <c r="H32" s="99">
        <v>1216795</v>
      </c>
      <c r="I32" s="99">
        <v>681867.31</v>
      </c>
    </row>
    <row r="33" spans="1:9" ht="15" customHeight="1">
      <c r="A33" s="11"/>
      <c r="B33" s="150" t="s">
        <v>88</v>
      </c>
      <c r="C33" s="150"/>
      <c r="D33" s="11"/>
      <c r="E33" s="46">
        <v>2</v>
      </c>
      <c r="F33" s="47">
        <v>1</v>
      </c>
      <c r="G33" s="48">
        <v>2</v>
      </c>
      <c r="H33" s="98">
        <f>H34+H35+H36+H40+H41+H42+H43-H44+H45</f>
        <v>85473755</v>
      </c>
      <c r="I33" s="98">
        <f>I34+I35+I36+I40+I41+I42+I43-I44+I45</f>
        <v>70458127.96</v>
      </c>
    </row>
    <row r="34" spans="1:9" ht="12.75">
      <c r="A34" s="11">
        <v>50</v>
      </c>
      <c r="B34" s="145" t="s">
        <v>89</v>
      </c>
      <c r="C34" s="145"/>
      <c r="D34" s="11"/>
      <c r="E34" s="46">
        <v>2</v>
      </c>
      <c r="F34" s="47">
        <v>1</v>
      </c>
      <c r="G34" s="48">
        <v>3</v>
      </c>
      <c r="H34" s="99">
        <v>5992670</v>
      </c>
      <c r="I34" s="99">
        <v>5374523.35</v>
      </c>
    </row>
    <row r="35" spans="1:9" ht="12.75">
      <c r="A35" s="11">
        <v>51</v>
      </c>
      <c r="B35" s="145" t="s">
        <v>90</v>
      </c>
      <c r="C35" s="145"/>
      <c r="D35" s="11"/>
      <c r="E35" s="46">
        <v>2</v>
      </c>
      <c r="F35" s="47">
        <v>1</v>
      </c>
      <c r="G35" s="48">
        <v>4</v>
      </c>
      <c r="H35" s="99">
        <v>19673859</v>
      </c>
      <c r="I35" s="99">
        <v>17091590.290000003</v>
      </c>
    </row>
    <row r="36" spans="1:9" ht="15" customHeight="1">
      <c r="A36" s="11">
        <v>52</v>
      </c>
      <c r="B36" s="145" t="s">
        <v>91</v>
      </c>
      <c r="C36" s="145"/>
      <c r="D36" s="11"/>
      <c r="E36" s="46">
        <v>2</v>
      </c>
      <c r="F36" s="47">
        <v>1</v>
      </c>
      <c r="G36" s="48">
        <v>5</v>
      </c>
      <c r="H36" s="99">
        <f>SUM(H37:H39)</f>
        <v>27576962</v>
      </c>
      <c r="I36" s="99">
        <f>+I37+I38+I39</f>
        <v>24581122.72</v>
      </c>
    </row>
    <row r="37" spans="1:9" ht="15" customHeight="1">
      <c r="A37" s="11" t="s">
        <v>92</v>
      </c>
      <c r="B37" s="145" t="s">
        <v>93</v>
      </c>
      <c r="C37" s="145"/>
      <c r="D37" s="11"/>
      <c r="E37" s="46">
        <v>2</v>
      </c>
      <c r="F37" s="47">
        <v>1</v>
      </c>
      <c r="G37" s="48">
        <v>6</v>
      </c>
      <c r="H37" s="99">
        <v>18710572</v>
      </c>
      <c r="I37" s="99">
        <v>16235659.16</v>
      </c>
    </row>
    <row r="38" spans="1:9" ht="15" customHeight="1">
      <c r="A38" s="11" t="s">
        <v>94</v>
      </c>
      <c r="B38" s="145" t="s">
        <v>95</v>
      </c>
      <c r="C38" s="145"/>
      <c r="D38" s="11"/>
      <c r="E38" s="46">
        <v>2</v>
      </c>
      <c r="F38" s="47">
        <v>1</v>
      </c>
      <c r="G38" s="48">
        <v>7</v>
      </c>
      <c r="H38" s="99">
        <v>2751387</v>
      </c>
      <c r="I38" s="99">
        <v>3679493.67</v>
      </c>
    </row>
    <row r="39" spans="1:9" ht="15" customHeight="1">
      <c r="A39" s="11" t="s">
        <v>96</v>
      </c>
      <c r="B39" s="145" t="s">
        <v>97</v>
      </c>
      <c r="C39" s="145"/>
      <c r="D39" s="11"/>
      <c r="E39" s="46">
        <v>2</v>
      </c>
      <c r="F39" s="47">
        <v>1</v>
      </c>
      <c r="G39" s="48">
        <v>8</v>
      </c>
      <c r="H39" s="99">
        <v>6115003</v>
      </c>
      <c r="I39" s="99">
        <v>4665969.890000001</v>
      </c>
    </row>
    <row r="40" spans="1:9" ht="15" customHeight="1">
      <c r="A40" s="11">
        <v>53</v>
      </c>
      <c r="B40" s="145" t="s">
        <v>98</v>
      </c>
      <c r="C40" s="145"/>
      <c r="D40" s="11"/>
      <c r="E40" s="46">
        <v>2</v>
      </c>
      <c r="F40" s="47">
        <v>1</v>
      </c>
      <c r="G40" s="48">
        <v>9</v>
      </c>
      <c r="H40" s="99">
        <v>18412202</v>
      </c>
      <c r="I40" s="99">
        <v>11995815.05</v>
      </c>
    </row>
    <row r="41" spans="1:9" ht="15" customHeight="1">
      <c r="A41" s="11" t="s">
        <v>99</v>
      </c>
      <c r="B41" s="145" t="s">
        <v>100</v>
      </c>
      <c r="C41" s="145"/>
      <c r="D41" s="11"/>
      <c r="E41" s="46">
        <v>2</v>
      </c>
      <c r="F41" s="47">
        <v>2</v>
      </c>
      <c r="G41" s="48">
        <v>0</v>
      </c>
      <c r="H41" s="99">
        <v>6791897</v>
      </c>
      <c r="I41" s="99">
        <v>6654681.09</v>
      </c>
    </row>
    <row r="42" spans="1:9" ht="15" customHeight="1">
      <c r="A42" s="11" t="s">
        <v>101</v>
      </c>
      <c r="B42" s="145" t="s">
        <v>102</v>
      </c>
      <c r="C42" s="145"/>
      <c r="D42" s="11"/>
      <c r="E42" s="46">
        <v>2</v>
      </c>
      <c r="F42" s="47">
        <v>2</v>
      </c>
      <c r="G42" s="48">
        <v>1</v>
      </c>
      <c r="H42" s="99">
        <v>0</v>
      </c>
      <c r="I42" s="99">
        <v>0</v>
      </c>
    </row>
    <row r="43" spans="1:9" ht="15" customHeight="1">
      <c r="A43" s="11">
        <v>55</v>
      </c>
      <c r="B43" s="145" t="s">
        <v>103</v>
      </c>
      <c r="C43" s="145"/>
      <c r="D43" s="11"/>
      <c r="E43" s="46">
        <v>2</v>
      </c>
      <c r="F43" s="47">
        <v>2</v>
      </c>
      <c r="G43" s="48">
        <v>2</v>
      </c>
      <c r="H43" s="99">
        <v>10488548</v>
      </c>
      <c r="I43" s="99">
        <f>8298435.65-64011.93</f>
        <v>8234423.720000001</v>
      </c>
    </row>
    <row r="44" spans="1:9" ht="15" customHeight="1">
      <c r="A44" s="11" t="s">
        <v>104</v>
      </c>
      <c r="B44" s="145" t="s">
        <v>105</v>
      </c>
      <c r="C44" s="145"/>
      <c r="D44" s="11"/>
      <c r="E44" s="46">
        <v>2</v>
      </c>
      <c r="F44" s="47">
        <v>2</v>
      </c>
      <c r="G44" s="48">
        <v>3</v>
      </c>
      <c r="H44" s="99">
        <v>3462383</v>
      </c>
      <c r="I44" s="99">
        <f>4019884.27-545856.01</f>
        <v>3474028.26</v>
      </c>
    </row>
    <row r="45" spans="1:9" ht="15" customHeight="1">
      <c r="A45" s="11" t="s">
        <v>106</v>
      </c>
      <c r="B45" s="145" t="s">
        <v>107</v>
      </c>
      <c r="C45" s="145"/>
      <c r="D45" s="11"/>
      <c r="E45" s="46">
        <v>2</v>
      </c>
      <c r="F45" s="47">
        <v>2</v>
      </c>
      <c r="G45" s="48">
        <v>4</v>
      </c>
      <c r="H45" s="99"/>
      <c r="I45" s="99">
        <v>0</v>
      </c>
    </row>
    <row r="46" spans="1:9" ht="15" customHeight="1">
      <c r="A46" s="11"/>
      <c r="B46" s="150" t="s">
        <v>108</v>
      </c>
      <c r="C46" s="150"/>
      <c r="D46" s="11"/>
      <c r="E46" s="46">
        <v>2</v>
      </c>
      <c r="F46" s="47">
        <v>2</v>
      </c>
      <c r="G46" s="48">
        <v>5</v>
      </c>
      <c r="H46" s="98">
        <f>H22-H33</f>
        <v>7351429</v>
      </c>
      <c r="I46" s="98"/>
    </row>
    <row r="47" spans="1:9" ht="15" customHeight="1">
      <c r="A47" s="11"/>
      <c r="B47" s="150" t="s">
        <v>109</v>
      </c>
      <c r="C47" s="150"/>
      <c r="D47" s="11"/>
      <c r="E47" s="46">
        <v>2</v>
      </c>
      <c r="F47" s="47">
        <v>2</v>
      </c>
      <c r="G47" s="48">
        <v>6</v>
      </c>
      <c r="H47" s="98">
        <v>0</v>
      </c>
      <c r="I47" s="98">
        <f>I33-I22</f>
        <v>2106602.3399999887</v>
      </c>
    </row>
    <row r="48" spans="1:9" ht="15" customHeight="1">
      <c r="A48" s="11"/>
      <c r="B48" s="145" t="s">
        <v>110</v>
      </c>
      <c r="C48" s="145"/>
      <c r="D48" s="11"/>
      <c r="E48" s="46"/>
      <c r="F48" s="47"/>
      <c r="G48" s="49"/>
      <c r="H48" s="45"/>
      <c r="I48" s="45"/>
    </row>
    <row r="49" spans="1:9" ht="15" customHeight="1">
      <c r="A49" s="11">
        <v>66</v>
      </c>
      <c r="B49" s="150" t="s">
        <v>111</v>
      </c>
      <c r="C49" s="150"/>
      <c r="D49" s="11"/>
      <c r="E49" s="46">
        <v>2</v>
      </c>
      <c r="F49" s="47">
        <v>2</v>
      </c>
      <c r="G49" s="49">
        <v>7</v>
      </c>
      <c r="H49" s="98">
        <f>H50+H51+H52+H53+H54+H55</f>
        <v>1109957</v>
      </c>
      <c r="I49" s="98">
        <f>SUM(I50:I55)</f>
        <v>145055.57</v>
      </c>
    </row>
    <row r="50" spans="1:9" ht="15" customHeight="1">
      <c r="A50" s="11">
        <v>660</v>
      </c>
      <c r="B50" s="145" t="s">
        <v>112</v>
      </c>
      <c r="C50" s="145"/>
      <c r="D50" s="11"/>
      <c r="E50" s="46">
        <v>2</v>
      </c>
      <c r="F50" s="47">
        <v>2</v>
      </c>
      <c r="G50" s="49">
        <v>8</v>
      </c>
      <c r="H50" s="99">
        <v>0</v>
      </c>
      <c r="I50" s="99">
        <v>0</v>
      </c>
    </row>
    <row r="51" spans="1:9" ht="15" customHeight="1">
      <c r="A51" s="11">
        <v>661</v>
      </c>
      <c r="B51" s="145" t="s">
        <v>113</v>
      </c>
      <c r="C51" s="145"/>
      <c r="D51" s="11"/>
      <c r="E51" s="46">
        <v>2</v>
      </c>
      <c r="F51" s="47">
        <v>2</v>
      </c>
      <c r="G51" s="48">
        <v>9</v>
      </c>
      <c r="H51" s="99">
        <v>175028</v>
      </c>
      <c r="I51" s="99">
        <v>33833.6</v>
      </c>
    </row>
    <row r="52" spans="1:9" ht="15" customHeight="1">
      <c r="A52" s="11">
        <v>662</v>
      </c>
      <c r="B52" s="145" t="s">
        <v>114</v>
      </c>
      <c r="C52" s="145"/>
      <c r="D52" s="11"/>
      <c r="E52" s="46">
        <v>2</v>
      </c>
      <c r="F52" s="47">
        <v>3</v>
      </c>
      <c r="G52" s="48">
        <v>0</v>
      </c>
      <c r="H52" s="99">
        <v>639369</v>
      </c>
      <c r="I52" s="99">
        <v>39355.25</v>
      </c>
    </row>
    <row r="53" spans="1:9" ht="15" customHeight="1">
      <c r="A53" s="11">
        <v>663</v>
      </c>
      <c r="B53" s="145" t="s">
        <v>115</v>
      </c>
      <c r="C53" s="145"/>
      <c r="D53" s="11"/>
      <c r="E53" s="46">
        <v>2</v>
      </c>
      <c r="F53" s="47">
        <v>3</v>
      </c>
      <c r="G53" s="48">
        <v>1</v>
      </c>
      <c r="H53" s="99">
        <v>0</v>
      </c>
      <c r="I53" s="99">
        <v>0</v>
      </c>
    </row>
    <row r="54" spans="1:9" ht="15" customHeight="1">
      <c r="A54" s="11">
        <v>664</v>
      </c>
      <c r="B54" s="145" t="s">
        <v>116</v>
      </c>
      <c r="C54" s="145"/>
      <c r="D54" s="11"/>
      <c r="E54" s="46">
        <v>2</v>
      </c>
      <c r="F54" s="47">
        <v>3</v>
      </c>
      <c r="G54" s="48">
        <v>2</v>
      </c>
      <c r="H54" s="99">
        <v>0</v>
      </c>
      <c r="I54" s="99">
        <v>0</v>
      </c>
    </row>
    <row r="55" spans="1:9" ht="15" customHeight="1">
      <c r="A55" s="11">
        <v>669</v>
      </c>
      <c r="B55" s="145" t="s">
        <v>117</v>
      </c>
      <c r="C55" s="145"/>
      <c r="D55" s="11"/>
      <c r="E55" s="46">
        <v>2</v>
      </c>
      <c r="F55" s="47">
        <v>3</v>
      </c>
      <c r="G55" s="48">
        <v>3</v>
      </c>
      <c r="H55" s="99">
        <v>295560</v>
      </c>
      <c r="I55" s="99">
        <v>71866.72</v>
      </c>
    </row>
    <row r="56" spans="1:9" ht="15" customHeight="1">
      <c r="A56" s="11">
        <v>56</v>
      </c>
      <c r="B56" s="150" t="s">
        <v>118</v>
      </c>
      <c r="C56" s="150"/>
      <c r="D56" s="11"/>
      <c r="E56" s="46">
        <v>2</v>
      </c>
      <c r="F56" s="47">
        <v>3</v>
      </c>
      <c r="G56" s="48">
        <v>4</v>
      </c>
      <c r="H56" s="98">
        <f>H57+H58+H59+H60+H61</f>
        <v>3989622</v>
      </c>
      <c r="I56" s="98">
        <f>SUM(I57:I61)</f>
        <v>918473.15</v>
      </c>
    </row>
    <row r="57" spans="1:9" ht="15" customHeight="1">
      <c r="A57" s="11">
        <v>560</v>
      </c>
      <c r="B57" s="145" t="s">
        <v>119</v>
      </c>
      <c r="C57" s="145"/>
      <c r="D57" s="11"/>
      <c r="E57" s="46">
        <v>2</v>
      </c>
      <c r="F57" s="47">
        <v>3</v>
      </c>
      <c r="G57" s="48">
        <v>5</v>
      </c>
      <c r="H57" s="99">
        <v>0</v>
      </c>
      <c r="I57" s="99">
        <v>0</v>
      </c>
    </row>
    <row r="58" spans="1:9" ht="15" customHeight="1">
      <c r="A58" s="11">
        <v>561</v>
      </c>
      <c r="B58" s="145" t="s">
        <v>120</v>
      </c>
      <c r="C58" s="145"/>
      <c r="D58" s="11"/>
      <c r="E58" s="46">
        <v>2</v>
      </c>
      <c r="F58" s="47">
        <v>3</v>
      </c>
      <c r="G58" s="48">
        <v>6</v>
      </c>
      <c r="H58" s="99">
        <v>705652</v>
      </c>
      <c r="I58" s="99">
        <v>711642.88</v>
      </c>
    </row>
    <row r="59" spans="1:9" ht="15" customHeight="1">
      <c r="A59" s="11">
        <v>562</v>
      </c>
      <c r="B59" s="145" t="s">
        <v>121</v>
      </c>
      <c r="C59" s="145"/>
      <c r="D59" s="11"/>
      <c r="E59" s="46">
        <v>2</v>
      </c>
      <c r="F59" s="47">
        <v>3</v>
      </c>
      <c r="G59" s="48">
        <v>7</v>
      </c>
      <c r="H59" s="99">
        <v>3262422</v>
      </c>
      <c r="I59" s="99">
        <v>102484.61</v>
      </c>
    </row>
    <row r="60" spans="1:9" ht="15" customHeight="1">
      <c r="A60" s="11">
        <v>563</v>
      </c>
      <c r="B60" s="145" t="s">
        <v>122</v>
      </c>
      <c r="C60" s="145"/>
      <c r="D60" s="11"/>
      <c r="E60" s="46">
        <v>2</v>
      </c>
      <c r="F60" s="47">
        <v>3</v>
      </c>
      <c r="G60" s="48">
        <v>8</v>
      </c>
      <c r="H60" s="99">
        <v>0</v>
      </c>
      <c r="I60" s="99">
        <v>0</v>
      </c>
    </row>
    <row r="61" spans="1:9" ht="15" customHeight="1">
      <c r="A61" s="11">
        <v>569</v>
      </c>
      <c r="B61" s="145" t="s">
        <v>123</v>
      </c>
      <c r="C61" s="145"/>
      <c r="D61" s="11"/>
      <c r="E61" s="46">
        <v>2</v>
      </c>
      <c r="F61" s="47">
        <v>3</v>
      </c>
      <c r="G61" s="48">
        <v>9</v>
      </c>
      <c r="H61" s="99">
        <v>21548</v>
      </c>
      <c r="I61" s="99">
        <v>104345.66</v>
      </c>
    </row>
    <row r="62" spans="1:9" ht="15" customHeight="1">
      <c r="A62" s="11"/>
      <c r="B62" s="150" t="s">
        <v>124</v>
      </c>
      <c r="C62" s="150"/>
      <c r="D62" s="11"/>
      <c r="E62" s="46">
        <v>2</v>
      </c>
      <c r="F62" s="47">
        <v>4</v>
      </c>
      <c r="G62" s="48">
        <v>0</v>
      </c>
      <c r="H62" s="99">
        <v>0</v>
      </c>
      <c r="I62" s="99">
        <v>0</v>
      </c>
    </row>
    <row r="63" spans="1:9" ht="15" customHeight="1">
      <c r="A63" s="11"/>
      <c r="B63" s="150" t="s">
        <v>125</v>
      </c>
      <c r="C63" s="150"/>
      <c r="D63" s="11"/>
      <c r="E63" s="46">
        <v>2</v>
      </c>
      <c r="F63" s="47">
        <v>4</v>
      </c>
      <c r="G63" s="48">
        <v>1</v>
      </c>
      <c r="H63" s="98">
        <f>H56-H49</f>
        <v>2879665</v>
      </c>
      <c r="I63" s="98">
        <f>I56-I49</f>
        <v>773417.5800000001</v>
      </c>
    </row>
    <row r="64" spans="1:9" ht="15" customHeight="1">
      <c r="A64" s="11"/>
      <c r="B64" s="150" t="s">
        <v>126</v>
      </c>
      <c r="C64" s="150"/>
      <c r="D64" s="11"/>
      <c r="E64" s="46">
        <v>2</v>
      </c>
      <c r="F64" s="47">
        <v>4</v>
      </c>
      <c r="G64" s="48">
        <v>2</v>
      </c>
      <c r="H64" s="300">
        <f>H46-H47+H62-H63</f>
        <v>4471764</v>
      </c>
      <c r="I64" s="300"/>
    </row>
    <row r="65" spans="1:9" ht="15" customHeight="1">
      <c r="A65" s="11"/>
      <c r="B65" s="150" t="s">
        <v>127</v>
      </c>
      <c r="C65" s="150"/>
      <c r="D65" s="11"/>
      <c r="E65" s="46">
        <v>2</v>
      </c>
      <c r="F65" s="47">
        <v>4</v>
      </c>
      <c r="G65" s="48">
        <v>3</v>
      </c>
      <c r="H65" s="300">
        <v>0</v>
      </c>
      <c r="I65" s="300">
        <f>I47-I46+I63-I62</f>
        <v>2880019.9199999887</v>
      </c>
    </row>
    <row r="66" spans="1:9" ht="15" customHeight="1">
      <c r="A66" s="11"/>
      <c r="B66" s="145" t="s">
        <v>128</v>
      </c>
      <c r="C66" s="145"/>
      <c r="D66" s="11"/>
      <c r="E66" s="46"/>
      <c r="F66" s="47"/>
      <c r="G66" s="49"/>
      <c r="H66" s="45">
        <v>0</v>
      </c>
      <c r="I66" s="45"/>
    </row>
    <row r="67" spans="1:9" ht="25.5" customHeight="1">
      <c r="A67" s="179" t="s">
        <v>129</v>
      </c>
      <c r="B67" s="150" t="s">
        <v>130</v>
      </c>
      <c r="C67" s="150"/>
      <c r="D67" s="181"/>
      <c r="E67" s="152">
        <v>2</v>
      </c>
      <c r="F67" s="156">
        <v>4</v>
      </c>
      <c r="G67" s="159">
        <v>4</v>
      </c>
      <c r="H67" s="301">
        <f>H69+H70+H71+H72+H73+H74+H75+H76+H77</f>
        <v>2527428</v>
      </c>
      <c r="I67" s="160">
        <f>I69+I70+I71+I72+I73+I74+I75+I76+I77</f>
        <v>1102967.35</v>
      </c>
    </row>
    <row r="68" spans="1:9" ht="13.5" customHeight="1">
      <c r="A68" s="180"/>
      <c r="B68" s="150"/>
      <c r="C68" s="150"/>
      <c r="D68" s="181"/>
      <c r="E68" s="152"/>
      <c r="F68" s="156"/>
      <c r="G68" s="159"/>
      <c r="H68" s="302"/>
      <c r="I68" s="164"/>
    </row>
    <row r="69" spans="1:9" ht="15" customHeight="1">
      <c r="A69" s="11">
        <v>670</v>
      </c>
      <c r="B69" s="145" t="s">
        <v>131</v>
      </c>
      <c r="C69" s="145"/>
      <c r="D69" s="11"/>
      <c r="E69" s="46">
        <v>2</v>
      </c>
      <c r="F69" s="47">
        <v>4</v>
      </c>
      <c r="G69" s="48">
        <v>5</v>
      </c>
      <c r="H69" s="99">
        <v>372882</v>
      </c>
      <c r="I69" s="99">
        <v>2960</v>
      </c>
    </row>
    <row r="70" spans="1:9" ht="15" customHeight="1">
      <c r="A70" s="11">
        <v>671</v>
      </c>
      <c r="B70" s="145" t="s">
        <v>132</v>
      </c>
      <c r="C70" s="145"/>
      <c r="D70" s="11"/>
      <c r="E70" s="46">
        <v>2</v>
      </c>
      <c r="F70" s="47">
        <v>4</v>
      </c>
      <c r="G70" s="48">
        <v>6</v>
      </c>
      <c r="H70" s="99">
        <v>0</v>
      </c>
      <c r="I70" s="99">
        <v>0</v>
      </c>
    </row>
    <row r="71" spans="1:9" ht="15" customHeight="1">
      <c r="A71" s="11">
        <v>672</v>
      </c>
      <c r="B71" s="145" t="s">
        <v>133</v>
      </c>
      <c r="C71" s="145"/>
      <c r="D71" s="11"/>
      <c r="E71" s="46">
        <v>2</v>
      </c>
      <c r="F71" s="47">
        <v>4</v>
      </c>
      <c r="G71" s="48">
        <v>7</v>
      </c>
      <c r="H71" s="99">
        <v>0</v>
      </c>
      <c r="I71" s="99">
        <v>0</v>
      </c>
    </row>
    <row r="72" spans="1:9" ht="15" customHeight="1">
      <c r="A72" s="11">
        <v>674</v>
      </c>
      <c r="B72" s="145" t="s">
        <v>134</v>
      </c>
      <c r="C72" s="145"/>
      <c r="D72" s="11"/>
      <c r="E72" s="46">
        <v>2</v>
      </c>
      <c r="F72" s="47">
        <v>4</v>
      </c>
      <c r="G72" s="48">
        <v>8</v>
      </c>
      <c r="H72" s="99">
        <v>0</v>
      </c>
      <c r="I72" s="99">
        <v>0</v>
      </c>
    </row>
    <row r="73" spans="1:9" ht="15" customHeight="1">
      <c r="A73" s="11">
        <v>675</v>
      </c>
      <c r="B73" s="145" t="s">
        <v>135</v>
      </c>
      <c r="C73" s="145"/>
      <c r="D73" s="11"/>
      <c r="E73" s="46">
        <v>2</v>
      </c>
      <c r="F73" s="47">
        <v>4</v>
      </c>
      <c r="G73" s="48">
        <v>9</v>
      </c>
      <c r="H73" s="99">
        <v>4725</v>
      </c>
      <c r="I73" s="99">
        <v>3510.77</v>
      </c>
    </row>
    <row r="74" spans="1:9" ht="15" customHeight="1">
      <c r="A74" s="11">
        <v>676</v>
      </c>
      <c r="B74" s="145" t="s">
        <v>136</v>
      </c>
      <c r="C74" s="145"/>
      <c r="D74" s="11"/>
      <c r="E74" s="46">
        <v>2</v>
      </c>
      <c r="F74" s="47">
        <v>5</v>
      </c>
      <c r="G74" s="48">
        <v>0</v>
      </c>
      <c r="H74" s="99"/>
      <c r="I74" s="99">
        <v>0</v>
      </c>
    </row>
    <row r="75" spans="1:9" ht="15" customHeight="1">
      <c r="A75" s="11">
        <v>677</v>
      </c>
      <c r="B75" s="145" t="s">
        <v>137</v>
      </c>
      <c r="C75" s="145"/>
      <c r="D75" s="11"/>
      <c r="E75" s="46">
        <v>2</v>
      </c>
      <c r="F75" s="47">
        <v>5</v>
      </c>
      <c r="G75" s="48">
        <v>1</v>
      </c>
      <c r="H75" s="99">
        <v>327360</v>
      </c>
      <c r="I75" s="99">
        <v>1096496.58</v>
      </c>
    </row>
    <row r="76" spans="1:9" ht="15.75" customHeight="1">
      <c r="A76" s="11">
        <v>678</v>
      </c>
      <c r="B76" s="145" t="s">
        <v>138</v>
      </c>
      <c r="C76" s="145"/>
      <c r="D76" s="11"/>
      <c r="E76" s="46">
        <v>2</v>
      </c>
      <c r="F76" s="47">
        <v>5</v>
      </c>
      <c r="G76" s="48">
        <v>2</v>
      </c>
      <c r="H76" s="99">
        <v>0</v>
      </c>
      <c r="I76" s="99">
        <v>0</v>
      </c>
    </row>
    <row r="77" spans="1:9" ht="15" customHeight="1">
      <c r="A77" s="11">
        <v>679</v>
      </c>
      <c r="B77" s="145" t="s">
        <v>139</v>
      </c>
      <c r="C77" s="145"/>
      <c r="D77" s="11"/>
      <c r="E77" s="46">
        <v>2</v>
      </c>
      <c r="F77" s="47">
        <v>5</v>
      </c>
      <c r="G77" s="48">
        <v>3</v>
      </c>
      <c r="H77" s="99">
        <v>1822461</v>
      </c>
      <c r="I77" s="99">
        <v>0</v>
      </c>
    </row>
    <row r="78" spans="1:9" ht="12.75" customHeight="1">
      <c r="A78" s="165" t="s">
        <v>140</v>
      </c>
      <c r="B78" s="167" t="s">
        <v>141</v>
      </c>
      <c r="C78" s="168"/>
      <c r="D78" s="175"/>
      <c r="E78" s="177">
        <v>2</v>
      </c>
      <c r="F78" s="171">
        <v>5</v>
      </c>
      <c r="G78" s="173">
        <v>4</v>
      </c>
      <c r="H78" s="301">
        <f>SUM(H80:H88)</f>
        <v>1510605</v>
      </c>
      <c r="I78" s="301">
        <f>I80+I81+I82+I83+I84+I85+I86+I87+I88</f>
        <v>1140263.76</v>
      </c>
    </row>
    <row r="79" spans="1:9" ht="30" customHeight="1">
      <c r="A79" s="166"/>
      <c r="B79" s="169"/>
      <c r="C79" s="170"/>
      <c r="D79" s="176"/>
      <c r="E79" s="178"/>
      <c r="F79" s="172"/>
      <c r="G79" s="174"/>
      <c r="H79" s="302"/>
      <c r="I79" s="302"/>
    </row>
    <row r="80" spans="1:9" ht="15" customHeight="1">
      <c r="A80" s="11">
        <v>570</v>
      </c>
      <c r="B80" s="145" t="s">
        <v>142</v>
      </c>
      <c r="C80" s="145"/>
      <c r="D80" s="11"/>
      <c r="E80" s="46">
        <v>2</v>
      </c>
      <c r="F80" s="47">
        <v>5</v>
      </c>
      <c r="G80" s="48">
        <v>5</v>
      </c>
      <c r="H80" s="99">
        <v>296725</v>
      </c>
      <c r="I80" s="99">
        <v>14575.36</v>
      </c>
    </row>
    <row r="81" spans="1:9" ht="15" customHeight="1">
      <c r="A81" s="11">
        <v>571</v>
      </c>
      <c r="B81" s="145" t="s">
        <v>143</v>
      </c>
      <c r="C81" s="145"/>
      <c r="D81" s="11"/>
      <c r="E81" s="46">
        <v>2</v>
      </c>
      <c r="F81" s="47">
        <v>5</v>
      </c>
      <c r="G81" s="48">
        <v>6</v>
      </c>
      <c r="H81" s="99">
        <v>0</v>
      </c>
      <c r="I81" s="99">
        <v>0</v>
      </c>
    </row>
    <row r="82" spans="1:9" ht="15" customHeight="1">
      <c r="A82" s="11">
        <v>572</v>
      </c>
      <c r="B82" s="145" t="s">
        <v>144</v>
      </c>
      <c r="C82" s="145"/>
      <c r="D82" s="11"/>
      <c r="E82" s="46">
        <v>2</v>
      </c>
      <c r="F82" s="47">
        <v>5</v>
      </c>
      <c r="G82" s="48">
        <v>7</v>
      </c>
      <c r="H82" s="99">
        <v>0</v>
      </c>
      <c r="I82" s="99">
        <v>0</v>
      </c>
    </row>
    <row r="83" spans="1:9" ht="15" customHeight="1">
      <c r="A83" s="11">
        <v>574</v>
      </c>
      <c r="B83" s="145" t="s">
        <v>145</v>
      </c>
      <c r="C83" s="145"/>
      <c r="D83" s="11"/>
      <c r="E83" s="46">
        <v>2</v>
      </c>
      <c r="F83" s="47">
        <v>5</v>
      </c>
      <c r="G83" s="48">
        <v>8</v>
      </c>
      <c r="H83" s="99">
        <v>0</v>
      </c>
      <c r="I83" s="99">
        <v>0</v>
      </c>
    </row>
    <row r="84" spans="1:9" ht="15" customHeight="1">
      <c r="A84" s="11">
        <v>575</v>
      </c>
      <c r="B84" s="145" t="s">
        <v>146</v>
      </c>
      <c r="C84" s="145"/>
      <c r="D84" s="11"/>
      <c r="E84" s="46">
        <v>2</v>
      </c>
      <c r="F84" s="47">
        <v>5</v>
      </c>
      <c r="G84" s="48">
        <v>9</v>
      </c>
      <c r="H84" s="99">
        <v>0</v>
      </c>
      <c r="I84" s="99">
        <v>0</v>
      </c>
    </row>
    <row r="85" spans="1:9" ht="15" customHeight="1">
      <c r="A85" s="11">
        <v>576</v>
      </c>
      <c r="B85" s="145" t="s">
        <v>147</v>
      </c>
      <c r="C85" s="145"/>
      <c r="D85" s="11"/>
      <c r="E85" s="46">
        <v>2</v>
      </c>
      <c r="F85" s="47">
        <v>6</v>
      </c>
      <c r="G85" s="48">
        <v>0</v>
      </c>
      <c r="H85" s="99">
        <v>196</v>
      </c>
      <c r="I85" s="99">
        <v>0</v>
      </c>
    </row>
    <row r="86" spans="1:9" ht="15" customHeight="1">
      <c r="A86" s="11">
        <v>577</v>
      </c>
      <c r="B86" s="145" t="s">
        <v>148</v>
      </c>
      <c r="C86" s="145"/>
      <c r="D86" s="11"/>
      <c r="E86" s="46">
        <v>2</v>
      </c>
      <c r="F86" s="47">
        <v>6</v>
      </c>
      <c r="G86" s="48">
        <v>1</v>
      </c>
      <c r="H86" s="99">
        <v>0</v>
      </c>
      <c r="I86" s="99">
        <v>0</v>
      </c>
    </row>
    <row r="87" spans="1:9" ht="15" customHeight="1">
      <c r="A87" s="11">
        <v>578</v>
      </c>
      <c r="B87" s="145" t="s">
        <v>149</v>
      </c>
      <c r="C87" s="145"/>
      <c r="D87" s="11"/>
      <c r="E87" s="46">
        <v>2</v>
      </c>
      <c r="F87" s="47">
        <v>6</v>
      </c>
      <c r="G87" s="48">
        <v>2</v>
      </c>
      <c r="H87" s="99"/>
      <c r="I87" s="99">
        <v>0</v>
      </c>
    </row>
    <row r="88" spans="1:9" ht="15" customHeight="1">
      <c r="A88" s="11">
        <v>579</v>
      </c>
      <c r="B88" s="145" t="s">
        <v>150</v>
      </c>
      <c r="C88" s="145"/>
      <c r="D88" s="11"/>
      <c r="E88" s="46">
        <v>2</v>
      </c>
      <c r="F88" s="47">
        <v>6</v>
      </c>
      <c r="G88" s="48">
        <v>3</v>
      </c>
      <c r="H88" s="99">
        <v>1213684</v>
      </c>
      <c r="I88" s="99">
        <f>1619627.74-493939.34</f>
        <v>1125688.4</v>
      </c>
    </row>
    <row r="89" spans="1:9" ht="15" customHeight="1">
      <c r="A89" s="11"/>
      <c r="B89" s="150" t="s">
        <v>151</v>
      </c>
      <c r="C89" s="150"/>
      <c r="D89" s="11"/>
      <c r="E89" s="46">
        <v>2</v>
      </c>
      <c r="F89" s="47">
        <v>6</v>
      </c>
      <c r="G89" s="48">
        <v>4</v>
      </c>
      <c r="H89" s="98">
        <f>+H67-H78</f>
        <v>1016823</v>
      </c>
      <c r="I89" s="98"/>
    </row>
    <row r="90" spans="1:9" ht="15" customHeight="1">
      <c r="A90" s="11"/>
      <c r="B90" s="150" t="s">
        <v>152</v>
      </c>
      <c r="C90" s="150"/>
      <c r="D90" s="11"/>
      <c r="E90" s="46">
        <v>2</v>
      </c>
      <c r="F90" s="47">
        <v>6</v>
      </c>
      <c r="G90" s="48">
        <v>5</v>
      </c>
      <c r="H90" s="98"/>
      <c r="I90" s="98">
        <f>I78-I67</f>
        <v>37296.409999999916</v>
      </c>
    </row>
    <row r="91" spans="1:9" ht="48" customHeight="1">
      <c r="A91" s="11"/>
      <c r="B91" s="145" t="s">
        <v>153</v>
      </c>
      <c r="C91" s="145"/>
      <c r="D91" s="11"/>
      <c r="E91" s="46"/>
      <c r="F91" s="47"/>
      <c r="G91" s="49"/>
      <c r="H91" s="45"/>
      <c r="I91" s="45"/>
    </row>
    <row r="92" spans="1:9" ht="15" customHeight="1">
      <c r="A92" s="11" t="s">
        <v>154</v>
      </c>
      <c r="B92" s="150" t="s">
        <v>155</v>
      </c>
      <c r="C92" s="150"/>
      <c r="D92" s="11"/>
      <c r="E92" s="46">
        <v>2</v>
      </c>
      <c r="F92" s="47">
        <v>6</v>
      </c>
      <c r="G92" s="48">
        <v>6</v>
      </c>
      <c r="H92" s="98">
        <f>SUM(H93:H101)</f>
        <v>0</v>
      </c>
      <c r="I92" s="45">
        <f>I93+I94+I95+I96+I97+I98+I99+I100+I101</f>
        <v>0</v>
      </c>
    </row>
    <row r="93" spans="1:9" ht="15" customHeight="1">
      <c r="A93" s="11">
        <v>680</v>
      </c>
      <c r="B93" s="145" t="s">
        <v>156</v>
      </c>
      <c r="C93" s="145"/>
      <c r="D93" s="11"/>
      <c r="E93" s="46">
        <v>2</v>
      </c>
      <c r="F93" s="47">
        <v>6</v>
      </c>
      <c r="G93" s="48">
        <v>7</v>
      </c>
      <c r="H93" s="45">
        <v>0</v>
      </c>
      <c r="I93" s="45">
        <v>0</v>
      </c>
    </row>
    <row r="94" spans="1:9" ht="15" customHeight="1">
      <c r="A94" s="11">
        <v>681</v>
      </c>
      <c r="B94" s="145" t="s">
        <v>157</v>
      </c>
      <c r="C94" s="145"/>
      <c r="D94" s="11"/>
      <c r="E94" s="46">
        <v>2</v>
      </c>
      <c r="F94" s="47">
        <v>6</v>
      </c>
      <c r="G94" s="48">
        <v>8</v>
      </c>
      <c r="H94" s="45">
        <v>0</v>
      </c>
      <c r="I94" s="45">
        <v>0</v>
      </c>
    </row>
    <row r="95" spans="1:9" ht="25.5" customHeight="1">
      <c r="A95" s="11">
        <v>682</v>
      </c>
      <c r="B95" s="145" t="s">
        <v>158</v>
      </c>
      <c r="C95" s="145"/>
      <c r="D95" s="11"/>
      <c r="E95" s="46">
        <v>2</v>
      </c>
      <c r="F95" s="47">
        <v>6</v>
      </c>
      <c r="G95" s="48">
        <v>9</v>
      </c>
      <c r="H95" s="45">
        <v>0</v>
      </c>
      <c r="I95" s="45">
        <v>0</v>
      </c>
    </row>
    <row r="96" spans="1:9" ht="25.5" customHeight="1">
      <c r="A96" s="11">
        <v>683</v>
      </c>
      <c r="B96" s="145" t="s">
        <v>159</v>
      </c>
      <c r="C96" s="145"/>
      <c r="D96" s="11"/>
      <c r="E96" s="46">
        <v>2</v>
      </c>
      <c r="F96" s="47">
        <v>7</v>
      </c>
      <c r="G96" s="48">
        <v>0</v>
      </c>
      <c r="H96" s="45">
        <v>0</v>
      </c>
      <c r="I96" s="45">
        <v>0</v>
      </c>
    </row>
    <row r="97" spans="1:9" ht="25.5" customHeight="1">
      <c r="A97" s="11">
        <v>684</v>
      </c>
      <c r="B97" s="145" t="s">
        <v>160</v>
      </c>
      <c r="C97" s="145"/>
      <c r="D97" s="11"/>
      <c r="E97" s="46">
        <v>2</v>
      </c>
      <c r="F97" s="47">
        <v>7</v>
      </c>
      <c r="G97" s="48">
        <v>1</v>
      </c>
      <c r="H97" s="45">
        <v>0</v>
      </c>
      <c r="I97" s="45">
        <v>0</v>
      </c>
    </row>
    <row r="98" spans="1:9" ht="15" customHeight="1">
      <c r="A98" s="11">
        <v>685</v>
      </c>
      <c r="B98" s="145" t="s">
        <v>161</v>
      </c>
      <c r="C98" s="145"/>
      <c r="D98" s="11"/>
      <c r="E98" s="46">
        <v>2</v>
      </c>
      <c r="F98" s="47">
        <v>7</v>
      </c>
      <c r="G98" s="48">
        <v>2</v>
      </c>
      <c r="H98" s="99">
        <v>0</v>
      </c>
      <c r="I98" s="45">
        <v>0</v>
      </c>
    </row>
    <row r="99" spans="1:9" ht="15" customHeight="1">
      <c r="A99" s="11">
        <v>686</v>
      </c>
      <c r="B99" s="145" t="s">
        <v>148</v>
      </c>
      <c r="C99" s="145"/>
      <c r="D99" s="11"/>
      <c r="E99" s="46">
        <v>2</v>
      </c>
      <c r="F99" s="47">
        <v>7</v>
      </c>
      <c r="G99" s="48">
        <v>3</v>
      </c>
      <c r="H99" s="45">
        <v>0</v>
      </c>
      <c r="I99" s="45">
        <v>0</v>
      </c>
    </row>
    <row r="100" spans="1:9" ht="15" customHeight="1">
      <c r="A100" s="11">
        <v>687</v>
      </c>
      <c r="B100" s="145" t="s">
        <v>162</v>
      </c>
      <c r="C100" s="145"/>
      <c r="D100" s="11"/>
      <c r="E100" s="46">
        <v>2</v>
      </c>
      <c r="F100" s="47">
        <v>7</v>
      </c>
      <c r="G100" s="48">
        <v>4</v>
      </c>
      <c r="H100" s="45">
        <v>0</v>
      </c>
      <c r="I100" s="45">
        <v>0</v>
      </c>
    </row>
    <row r="101" spans="1:9" ht="15" customHeight="1">
      <c r="A101" s="11">
        <v>689</v>
      </c>
      <c r="B101" s="145" t="s">
        <v>163</v>
      </c>
      <c r="C101" s="145"/>
      <c r="D101" s="11"/>
      <c r="E101" s="46">
        <v>2</v>
      </c>
      <c r="F101" s="47">
        <v>7</v>
      </c>
      <c r="G101" s="48">
        <v>5</v>
      </c>
      <c r="H101" s="45">
        <v>0</v>
      </c>
      <c r="I101" s="45">
        <v>0</v>
      </c>
    </row>
    <row r="102" spans="1:9" ht="15" customHeight="1">
      <c r="A102" s="11" t="s">
        <v>164</v>
      </c>
      <c r="B102" s="150" t="s">
        <v>165</v>
      </c>
      <c r="C102" s="150"/>
      <c r="D102" s="11"/>
      <c r="E102" s="46">
        <v>2</v>
      </c>
      <c r="F102" s="47">
        <v>7</v>
      </c>
      <c r="G102" s="48">
        <v>6</v>
      </c>
      <c r="H102" s="98">
        <f>SUM(H103:H110)</f>
        <v>0</v>
      </c>
      <c r="I102" s="99">
        <f>SUM(I103:I110)</f>
        <v>0</v>
      </c>
    </row>
    <row r="103" spans="1:9" ht="15" customHeight="1">
      <c r="A103" s="11">
        <v>580</v>
      </c>
      <c r="B103" s="145" t="s">
        <v>166</v>
      </c>
      <c r="C103" s="145"/>
      <c r="D103" s="11"/>
      <c r="E103" s="46">
        <v>2</v>
      </c>
      <c r="F103" s="47">
        <v>7</v>
      </c>
      <c r="G103" s="48">
        <v>7</v>
      </c>
      <c r="H103" s="99">
        <v>0</v>
      </c>
      <c r="I103" s="99">
        <v>0</v>
      </c>
    </row>
    <row r="104" spans="1:9" ht="15" customHeight="1">
      <c r="A104" s="11">
        <v>581</v>
      </c>
      <c r="B104" s="145" t="s">
        <v>167</v>
      </c>
      <c r="C104" s="145"/>
      <c r="D104" s="11"/>
      <c r="E104" s="46">
        <v>2</v>
      </c>
      <c r="F104" s="47">
        <v>7</v>
      </c>
      <c r="G104" s="48">
        <v>8</v>
      </c>
      <c r="H104" s="99">
        <v>0</v>
      </c>
      <c r="I104" s="99"/>
    </row>
    <row r="105" spans="1:9" ht="15" customHeight="1">
      <c r="A105" s="11">
        <v>582</v>
      </c>
      <c r="B105" s="145" t="s">
        <v>168</v>
      </c>
      <c r="C105" s="145"/>
      <c r="D105" s="11"/>
      <c r="E105" s="46">
        <v>2</v>
      </c>
      <c r="F105" s="47">
        <v>7</v>
      </c>
      <c r="G105" s="48">
        <v>9</v>
      </c>
      <c r="H105" s="99">
        <v>0</v>
      </c>
      <c r="I105" s="99">
        <v>0</v>
      </c>
    </row>
    <row r="106" spans="1:9" ht="15.75" customHeight="1">
      <c r="A106" s="11">
        <v>583</v>
      </c>
      <c r="B106" s="145" t="s">
        <v>169</v>
      </c>
      <c r="C106" s="145"/>
      <c r="D106" s="11"/>
      <c r="E106" s="46">
        <v>2</v>
      </c>
      <c r="F106" s="47">
        <v>8</v>
      </c>
      <c r="G106" s="48">
        <v>0</v>
      </c>
      <c r="H106" s="99">
        <v>0</v>
      </c>
      <c r="I106" s="99">
        <v>0</v>
      </c>
    </row>
    <row r="107" spans="1:9" ht="25.5" customHeight="1">
      <c r="A107" s="11">
        <v>584</v>
      </c>
      <c r="B107" s="145" t="s">
        <v>170</v>
      </c>
      <c r="C107" s="145"/>
      <c r="D107" s="11"/>
      <c r="E107" s="46">
        <v>2</v>
      </c>
      <c r="F107" s="47">
        <v>8</v>
      </c>
      <c r="G107" s="48">
        <v>1</v>
      </c>
      <c r="H107" s="99">
        <v>0</v>
      </c>
      <c r="I107" s="99">
        <v>0</v>
      </c>
    </row>
    <row r="108" spans="1:9" ht="15" customHeight="1">
      <c r="A108" s="11">
        <v>585</v>
      </c>
      <c r="B108" s="145" t="s">
        <v>171</v>
      </c>
      <c r="C108" s="145"/>
      <c r="D108" s="11"/>
      <c r="E108" s="46">
        <v>2</v>
      </c>
      <c r="F108" s="47">
        <v>8</v>
      </c>
      <c r="G108" s="48">
        <v>2</v>
      </c>
      <c r="H108" s="99">
        <v>0</v>
      </c>
      <c r="I108" s="99"/>
    </row>
    <row r="109" spans="1:9" ht="15" customHeight="1">
      <c r="A109" s="11">
        <v>586</v>
      </c>
      <c r="B109" s="145" t="s">
        <v>172</v>
      </c>
      <c r="C109" s="145"/>
      <c r="D109" s="11"/>
      <c r="E109" s="46">
        <v>2</v>
      </c>
      <c r="F109" s="47">
        <v>8</v>
      </c>
      <c r="G109" s="48">
        <v>3</v>
      </c>
      <c r="H109" s="99"/>
      <c r="I109" s="99"/>
    </row>
    <row r="110" spans="1:9" ht="15" customHeight="1">
      <c r="A110" s="11">
        <v>589</v>
      </c>
      <c r="B110" s="145" t="s">
        <v>173</v>
      </c>
      <c r="C110" s="145"/>
      <c r="D110" s="11"/>
      <c r="E110" s="46">
        <v>2</v>
      </c>
      <c r="F110" s="47">
        <v>8</v>
      </c>
      <c r="G110" s="48">
        <v>4</v>
      </c>
      <c r="H110" s="99">
        <v>0</v>
      </c>
      <c r="I110" s="99">
        <v>0</v>
      </c>
    </row>
    <row r="111" spans="1:9" ht="15" customHeight="1">
      <c r="A111" s="11" t="s">
        <v>174</v>
      </c>
      <c r="B111" s="150" t="s">
        <v>175</v>
      </c>
      <c r="C111" s="150"/>
      <c r="D111" s="11"/>
      <c r="E111" s="46">
        <v>2</v>
      </c>
      <c r="F111" s="47">
        <v>8</v>
      </c>
      <c r="G111" s="48">
        <v>5</v>
      </c>
      <c r="H111" s="103">
        <v>0</v>
      </c>
      <c r="I111" s="103">
        <f>SUM(I112:I114)</f>
        <v>0</v>
      </c>
    </row>
    <row r="112" spans="1:9" ht="15" customHeight="1">
      <c r="A112" s="11">
        <v>640</v>
      </c>
      <c r="B112" s="145" t="s">
        <v>176</v>
      </c>
      <c r="C112" s="145"/>
      <c r="D112" s="11"/>
      <c r="E112" s="46">
        <v>2</v>
      </c>
      <c r="F112" s="47">
        <v>8</v>
      </c>
      <c r="G112" s="48">
        <v>6</v>
      </c>
      <c r="H112" s="45">
        <v>0</v>
      </c>
      <c r="I112" s="45">
        <v>0</v>
      </c>
    </row>
    <row r="113" spans="1:9" ht="15" customHeight="1">
      <c r="A113" s="11">
        <v>641</v>
      </c>
      <c r="B113" s="145" t="s">
        <v>177</v>
      </c>
      <c r="C113" s="145"/>
      <c r="D113" s="11"/>
      <c r="E113" s="46">
        <v>2</v>
      </c>
      <c r="F113" s="47">
        <v>8</v>
      </c>
      <c r="G113" s="48">
        <v>7</v>
      </c>
      <c r="H113" s="45">
        <v>0</v>
      </c>
      <c r="I113" s="45">
        <v>0</v>
      </c>
    </row>
    <row r="114" spans="1:9" ht="15" customHeight="1">
      <c r="A114" s="11">
        <v>642</v>
      </c>
      <c r="B114" s="145" t="s">
        <v>178</v>
      </c>
      <c r="C114" s="145"/>
      <c r="D114" s="11"/>
      <c r="E114" s="46">
        <v>2</v>
      </c>
      <c r="F114" s="47">
        <v>8</v>
      </c>
      <c r="G114" s="48">
        <v>8</v>
      </c>
      <c r="H114" s="45">
        <v>0</v>
      </c>
      <c r="I114" s="45">
        <v>0</v>
      </c>
    </row>
    <row r="115" spans="1:9" ht="15.75" customHeight="1">
      <c r="A115" s="11" t="s">
        <v>174</v>
      </c>
      <c r="B115" s="150" t="s">
        <v>179</v>
      </c>
      <c r="C115" s="150"/>
      <c r="D115" s="11"/>
      <c r="E115" s="46">
        <v>2</v>
      </c>
      <c r="F115" s="47">
        <v>8</v>
      </c>
      <c r="G115" s="48">
        <v>9</v>
      </c>
      <c r="H115" s="45">
        <f>SUM(H116:H118)</f>
        <v>0</v>
      </c>
      <c r="I115" s="45">
        <f>SUM(I116:I118)</f>
        <v>0</v>
      </c>
    </row>
    <row r="116" spans="1:9" ht="15" customHeight="1">
      <c r="A116" s="11">
        <v>643</v>
      </c>
      <c r="B116" s="145" t="s">
        <v>180</v>
      </c>
      <c r="C116" s="145"/>
      <c r="D116" s="11"/>
      <c r="E116" s="46">
        <v>2</v>
      </c>
      <c r="F116" s="47">
        <v>9</v>
      </c>
      <c r="G116" s="48">
        <v>0</v>
      </c>
      <c r="H116" s="45">
        <v>0</v>
      </c>
      <c r="I116" s="45">
        <v>0</v>
      </c>
    </row>
    <row r="117" spans="1:9" ht="15" customHeight="1">
      <c r="A117" s="11">
        <v>644</v>
      </c>
      <c r="B117" s="145" t="s">
        <v>181</v>
      </c>
      <c r="C117" s="145"/>
      <c r="D117" s="11"/>
      <c r="E117" s="46">
        <v>2</v>
      </c>
      <c r="F117" s="47">
        <v>9</v>
      </c>
      <c r="G117" s="48">
        <v>1</v>
      </c>
      <c r="H117" s="45">
        <v>0</v>
      </c>
      <c r="I117" s="45">
        <v>0</v>
      </c>
    </row>
    <row r="118" spans="1:9" ht="15" customHeight="1">
      <c r="A118" s="11">
        <v>645</v>
      </c>
      <c r="B118" s="145" t="s">
        <v>182</v>
      </c>
      <c r="C118" s="145"/>
      <c r="D118" s="11"/>
      <c r="E118" s="46">
        <v>2</v>
      </c>
      <c r="F118" s="47">
        <v>9</v>
      </c>
      <c r="G118" s="48">
        <v>2</v>
      </c>
      <c r="H118" s="45">
        <v>0</v>
      </c>
      <c r="I118" s="45">
        <v>0</v>
      </c>
    </row>
    <row r="119" spans="1:9" ht="15" customHeight="1">
      <c r="A119" s="11"/>
      <c r="B119" s="150" t="s">
        <v>183</v>
      </c>
      <c r="C119" s="150"/>
      <c r="D119" s="11"/>
      <c r="E119" s="46">
        <v>2</v>
      </c>
      <c r="F119" s="47">
        <v>9</v>
      </c>
      <c r="G119" s="48">
        <v>3</v>
      </c>
      <c r="H119" s="99">
        <v>0</v>
      </c>
      <c r="I119" s="99">
        <v>0</v>
      </c>
    </row>
    <row r="120" spans="1:9" ht="15" customHeight="1">
      <c r="A120" s="11"/>
      <c r="B120" s="150" t="s">
        <v>184</v>
      </c>
      <c r="C120" s="150"/>
      <c r="D120" s="11"/>
      <c r="E120" s="46">
        <v>2</v>
      </c>
      <c r="F120" s="47">
        <v>9</v>
      </c>
      <c r="G120" s="48">
        <v>4</v>
      </c>
      <c r="H120" s="98">
        <f>-H92+H102-H111+H115</f>
        <v>0</v>
      </c>
      <c r="I120" s="99">
        <f>(I92-I102+I111-I115)*-1</f>
        <v>0</v>
      </c>
    </row>
    <row r="121" spans="1:9" ht="25.5" customHeight="1">
      <c r="A121" s="11" t="s">
        <v>185</v>
      </c>
      <c r="B121" s="145" t="s">
        <v>186</v>
      </c>
      <c r="C121" s="145"/>
      <c r="D121" s="11"/>
      <c r="E121" s="46">
        <v>2</v>
      </c>
      <c r="F121" s="47">
        <v>9</v>
      </c>
      <c r="G121" s="48">
        <v>5</v>
      </c>
      <c r="H121" s="99">
        <v>430877</v>
      </c>
      <c r="I121" s="99">
        <v>195647.72</v>
      </c>
    </row>
    <row r="122" spans="1:9" ht="25.5" customHeight="1">
      <c r="A122" s="11" t="s">
        <v>187</v>
      </c>
      <c r="B122" s="145" t="s">
        <v>188</v>
      </c>
      <c r="C122" s="145"/>
      <c r="D122" s="11"/>
      <c r="E122" s="46">
        <v>2</v>
      </c>
      <c r="F122" s="47">
        <v>9</v>
      </c>
      <c r="G122" s="48">
        <v>6</v>
      </c>
      <c r="H122" s="99">
        <v>426218</v>
      </c>
      <c r="I122" s="99">
        <f>264375.79+12095.26</f>
        <v>276471.05</v>
      </c>
    </row>
    <row r="123" spans="1:9" ht="15" customHeight="1">
      <c r="A123" s="11"/>
      <c r="B123" s="161" t="s">
        <v>189</v>
      </c>
      <c r="C123" s="161"/>
      <c r="D123" s="11"/>
      <c r="E123" s="46"/>
      <c r="F123" s="47"/>
      <c r="G123" s="49"/>
      <c r="H123" s="45"/>
      <c r="I123" s="45"/>
    </row>
    <row r="124" spans="1:9" ht="15" customHeight="1">
      <c r="A124" s="152"/>
      <c r="B124" s="153" t="s">
        <v>190</v>
      </c>
      <c r="C124" s="154"/>
      <c r="D124" s="155"/>
      <c r="E124" s="152">
        <v>2</v>
      </c>
      <c r="F124" s="156">
        <v>9</v>
      </c>
      <c r="G124" s="159">
        <v>7</v>
      </c>
      <c r="H124" s="301">
        <f>H64-H65+H89-H90+H119-H120+H121-H122</f>
        <v>5493246</v>
      </c>
      <c r="I124" s="160"/>
    </row>
    <row r="125" spans="1:9" ht="15" customHeight="1">
      <c r="A125" s="152"/>
      <c r="B125" s="162" t="s">
        <v>191</v>
      </c>
      <c r="C125" s="163"/>
      <c r="D125" s="155"/>
      <c r="E125" s="152"/>
      <c r="F125" s="156"/>
      <c r="G125" s="159"/>
      <c r="H125" s="302"/>
      <c r="I125" s="160"/>
    </row>
    <row r="126" spans="1:9" ht="15" customHeight="1">
      <c r="A126" s="152"/>
      <c r="B126" s="153" t="s">
        <v>192</v>
      </c>
      <c r="C126" s="154"/>
      <c r="D126" s="155"/>
      <c r="E126" s="152">
        <v>2</v>
      </c>
      <c r="F126" s="156">
        <v>9</v>
      </c>
      <c r="G126" s="155">
        <v>8</v>
      </c>
      <c r="H126" s="301"/>
      <c r="I126" s="160">
        <f>I64-I65+I89-I90+I119-I120+I121-I122</f>
        <v>-2998139.6599999885</v>
      </c>
    </row>
    <row r="127" spans="1:9" ht="15" customHeight="1">
      <c r="A127" s="152"/>
      <c r="B127" s="157" t="s">
        <v>193</v>
      </c>
      <c r="C127" s="158"/>
      <c r="D127" s="155"/>
      <c r="E127" s="152"/>
      <c r="F127" s="156"/>
      <c r="G127" s="155"/>
      <c r="H127" s="302"/>
      <c r="I127" s="160"/>
    </row>
    <row r="128" spans="1:9" ht="15" customHeight="1">
      <c r="A128" s="11"/>
      <c r="B128" s="151" t="s">
        <v>194</v>
      </c>
      <c r="C128" s="151"/>
      <c r="D128" s="11"/>
      <c r="E128" s="46"/>
      <c r="F128" s="47"/>
      <c r="G128" s="49"/>
      <c r="H128" s="45"/>
      <c r="I128" s="45"/>
    </row>
    <row r="129" spans="1:9" ht="15" customHeight="1">
      <c r="A129" s="11" t="s">
        <v>195</v>
      </c>
      <c r="B129" s="145" t="s">
        <v>196</v>
      </c>
      <c r="C129" s="145"/>
      <c r="D129" s="11"/>
      <c r="E129" s="46">
        <v>2</v>
      </c>
      <c r="F129" s="47">
        <v>9</v>
      </c>
      <c r="G129" s="48">
        <v>9</v>
      </c>
      <c r="H129" s="99">
        <v>0</v>
      </c>
      <c r="I129" s="45">
        <v>0</v>
      </c>
    </row>
    <row r="130" spans="1:9" ht="15" customHeight="1">
      <c r="A130" s="11" t="s">
        <v>197</v>
      </c>
      <c r="B130" s="145" t="s">
        <v>198</v>
      </c>
      <c r="C130" s="145"/>
      <c r="D130" s="11"/>
      <c r="E130" s="46">
        <v>3</v>
      </c>
      <c r="F130" s="47">
        <v>0</v>
      </c>
      <c r="G130" s="48">
        <v>0</v>
      </c>
      <c r="H130" s="99">
        <v>0</v>
      </c>
      <c r="I130" s="45">
        <v>0</v>
      </c>
    </row>
    <row r="131" spans="1:9" ht="15" customHeight="1">
      <c r="A131" s="11" t="s">
        <v>197</v>
      </c>
      <c r="B131" s="145" t="s">
        <v>199</v>
      </c>
      <c r="C131" s="145"/>
      <c r="D131" s="11"/>
      <c r="E131" s="46">
        <v>3</v>
      </c>
      <c r="F131" s="47">
        <v>0</v>
      </c>
      <c r="G131" s="48">
        <v>1</v>
      </c>
      <c r="H131" s="99">
        <v>0</v>
      </c>
      <c r="I131" s="45">
        <v>0</v>
      </c>
    </row>
    <row r="132" spans="1:9" ht="15" customHeight="1">
      <c r="A132" s="11"/>
      <c r="B132" s="145" t="s">
        <v>200</v>
      </c>
      <c r="C132" s="145"/>
      <c r="D132" s="11"/>
      <c r="E132" s="46"/>
      <c r="F132" s="50"/>
      <c r="G132" s="49"/>
      <c r="H132" s="45">
        <v>0</v>
      </c>
      <c r="I132" s="45">
        <v>0</v>
      </c>
    </row>
    <row r="133" spans="1:9" ht="15" customHeight="1">
      <c r="A133" s="11"/>
      <c r="B133" s="150" t="s">
        <v>201</v>
      </c>
      <c r="C133" s="150"/>
      <c r="D133" s="11"/>
      <c r="E133" s="46">
        <v>3</v>
      </c>
      <c r="F133" s="47">
        <v>0</v>
      </c>
      <c r="G133" s="48">
        <v>2</v>
      </c>
      <c r="H133" s="98">
        <f>H124-H126-H129-H130+H131</f>
        <v>5493246</v>
      </c>
      <c r="I133" s="98"/>
    </row>
    <row r="134" spans="1:9" ht="15" customHeight="1">
      <c r="A134" s="11"/>
      <c r="B134" s="150" t="s">
        <v>202</v>
      </c>
      <c r="C134" s="150"/>
      <c r="D134" s="11"/>
      <c r="E134" s="46">
        <v>3</v>
      </c>
      <c r="F134" s="47">
        <v>0</v>
      </c>
      <c r="G134" s="48">
        <v>3</v>
      </c>
      <c r="H134" s="98"/>
      <c r="I134" s="98">
        <f>I126-I124-I129-I130+I131</f>
        <v>-2998139.6599999885</v>
      </c>
    </row>
    <row r="135" spans="1:9" ht="15" customHeight="1">
      <c r="A135" s="11"/>
      <c r="B135" s="145" t="s">
        <v>203</v>
      </c>
      <c r="C135" s="145"/>
      <c r="D135" s="11"/>
      <c r="E135" s="46"/>
      <c r="F135" s="47"/>
      <c r="G135" s="48"/>
      <c r="H135" s="45"/>
      <c r="I135" s="45"/>
    </row>
    <row r="136" spans="1:9" ht="25.5" customHeight="1">
      <c r="A136" s="11" t="s">
        <v>204</v>
      </c>
      <c r="B136" s="145" t="s">
        <v>205</v>
      </c>
      <c r="C136" s="145"/>
      <c r="D136" s="11"/>
      <c r="E136" s="46">
        <v>3</v>
      </c>
      <c r="F136" s="47">
        <v>0</v>
      </c>
      <c r="G136" s="48">
        <v>4</v>
      </c>
      <c r="H136" s="45">
        <v>0</v>
      </c>
      <c r="I136" s="45">
        <v>0</v>
      </c>
    </row>
    <row r="137" spans="1:9" ht="25.5" customHeight="1">
      <c r="A137" s="11" t="s">
        <v>206</v>
      </c>
      <c r="B137" s="145" t="s">
        <v>207</v>
      </c>
      <c r="C137" s="145"/>
      <c r="D137" s="11"/>
      <c r="E137" s="46">
        <v>3</v>
      </c>
      <c r="F137" s="47">
        <v>0</v>
      </c>
      <c r="G137" s="48">
        <v>5</v>
      </c>
      <c r="H137" s="45">
        <v>0</v>
      </c>
      <c r="I137" s="45">
        <v>0</v>
      </c>
    </row>
    <row r="138" spans="1:9" ht="15" customHeight="1">
      <c r="A138" s="11"/>
      <c r="B138" s="150" t="s">
        <v>208</v>
      </c>
      <c r="C138" s="150"/>
      <c r="D138" s="11"/>
      <c r="E138" s="46">
        <v>3</v>
      </c>
      <c r="F138" s="47">
        <v>0</v>
      </c>
      <c r="G138" s="48">
        <v>6</v>
      </c>
      <c r="H138" s="45">
        <v>0</v>
      </c>
      <c r="I138" s="45">
        <v>0</v>
      </c>
    </row>
    <row r="139" spans="1:9" ht="15" customHeight="1">
      <c r="A139" s="11"/>
      <c r="B139" s="150" t="s">
        <v>209</v>
      </c>
      <c r="C139" s="150"/>
      <c r="D139" s="11"/>
      <c r="E139" s="46">
        <v>3</v>
      </c>
      <c r="F139" s="47">
        <v>0</v>
      </c>
      <c r="G139" s="48">
        <v>7</v>
      </c>
      <c r="H139" s="45">
        <v>0</v>
      </c>
      <c r="I139" s="45">
        <v>0</v>
      </c>
    </row>
    <row r="140" spans="1:9" ht="15" customHeight="1">
      <c r="A140" s="11" t="s">
        <v>210</v>
      </c>
      <c r="B140" s="145" t="s">
        <v>211</v>
      </c>
      <c r="C140" s="145"/>
      <c r="D140" s="11"/>
      <c r="E140" s="46">
        <v>3</v>
      </c>
      <c r="F140" s="47">
        <v>0</v>
      </c>
      <c r="G140" s="48">
        <v>8</v>
      </c>
      <c r="H140" s="45">
        <v>0</v>
      </c>
      <c r="I140" s="45">
        <v>0</v>
      </c>
    </row>
    <row r="141" spans="1:9" ht="15" customHeight="1">
      <c r="A141" s="11"/>
      <c r="B141" s="150" t="s">
        <v>212</v>
      </c>
      <c r="C141" s="150"/>
      <c r="D141" s="11"/>
      <c r="E141" s="46">
        <v>3</v>
      </c>
      <c r="F141" s="47">
        <v>0</v>
      </c>
      <c r="G141" s="48">
        <v>9</v>
      </c>
      <c r="H141" s="45">
        <v>0</v>
      </c>
      <c r="I141" s="45">
        <v>0</v>
      </c>
    </row>
    <row r="142" spans="1:9" ht="14.25" customHeight="1">
      <c r="A142" s="11"/>
      <c r="B142" s="150" t="s">
        <v>213</v>
      </c>
      <c r="C142" s="150"/>
      <c r="D142" s="11"/>
      <c r="E142" s="46">
        <v>3</v>
      </c>
      <c r="F142" s="47">
        <v>1</v>
      </c>
      <c r="G142" s="48">
        <v>0</v>
      </c>
      <c r="H142" s="45">
        <v>0</v>
      </c>
      <c r="I142" s="45">
        <v>0</v>
      </c>
    </row>
    <row r="143" spans="1:9" ht="15.75" customHeight="1">
      <c r="A143" s="11"/>
      <c r="B143" s="145" t="s">
        <v>214</v>
      </c>
      <c r="C143" s="145"/>
      <c r="D143" s="11"/>
      <c r="E143" s="46"/>
      <c r="F143" s="47"/>
      <c r="G143" s="48"/>
      <c r="H143" s="45"/>
      <c r="I143" s="45"/>
    </row>
    <row r="144" spans="1:9" ht="15" customHeight="1">
      <c r="A144" s="11"/>
      <c r="B144" s="150" t="s">
        <v>215</v>
      </c>
      <c r="C144" s="150"/>
      <c r="D144" s="11"/>
      <c r="E144" s="46">
        <v>3</v>
      </c>
      <c r="F144" s="47">
        <v>1</v>
      </c>
      <c r="G144" s="48">
        <v>1</v>
      </c>
      <c r="H144" s="98">
        <f>H133-H134+H141-H142</f>
        <v>5493246</v>
      </c>
      <c r="I144" s="98"/>
    </row>
    <row r="145" spans="1:9" ht="15" customHeight="1">
      <c r="A145" s="11"/>
      <c r="B145" s="150" t="s">
        <v>216</v>
      </c>
      <c r="C145" s="150"/>
      <c r="D145" s="11"/>
      <c r="E145" s="46">
        <v>3</v>
      </c>
      <c r="F145" s="47">
        <v>1</v>
      </c>
      <c r="G145" s="48">
        <v>2</v>
      </c>
      <c r="H145" s="98"/>
      <c r="I145" s="98">
        <f>I134-I133-I141+I142</f>
        <v>-2998139.6599999885</v>
      </c>
    </row>
    <row r="146" spans="1:9" ht="15" customHeight="1">
      <c r="A146" s="11">
        <v>723</v>
      </c>
      <c r="B146" s="145" t="s">
        <v>217</v>
      </c>
      <c r="C146" s="145"/>
      <c r="D146" s="11"/>
      <c r="E146" s="46">
        <v>3</v>
      </c>
      <c r="F146" s="47">
        <v>1</v>
      </c>
      <c r="G146" s="48">
        <v>3</v>
      </c>
      <c r="H146" s="45">
        <v>0</v>
      </c>
      <c r="I146" s="45">
        <v>0</v>
      </c>
    </row>
    <row r="147" spans="1:9" ht="15" customHeight="1">
      <c r="A147" s="11"/>
      <c r="B147" s="60"/>
      <c r="C147" s="60"/>
      <c r="D147" s="11"/>
      <c r="E147" s="46"/>
      <c r="F147" s="47"/>
      <c r="G147" s="48"/>
      <c r="H147" s="5"/>
      <c r="I147" s="5"/>
    </row>
    <row r="148" spans="1:9" ht="15" customHeight="1">
      <c r="A148" s="11"/>
      <c r="B148" s="150" t="s">
        <v>218</v>
      </c>
      <c r="C148" s="150"/>
      <c r="D148" s="11"/>
      <c r="E148" s="46"/>
      <c r="F148" s="47"/>
      <c r="G148" s="48"/>
      <c r="H148" s="45"/>
      <c r="I148" s="45"/>
    </row>
    <row r="149" spans="1:9" ht="15" customHeight="1">
      <c r="A149" s="11"/>
      <c r="B149" s="145" t="s">
        <v>219</v>
      </c>
      <c r="C149" s="145"/>
      <c r="D149" s="11"/>
      <c r="E149" s="46">
        <v>3</v>
      </c>
      <c r="F149" s="47">
        <v>1</v>
      </c>
      <c r="G149" s="48">
        <v>4</v>
      </c>
      <c r="H149" s="45">
        <v>0</v>
      </c>
      <c r="I149" s="45">
        <v>0</v>
      </c>
    </row>
    <row r="150" spans="1:9" ht="15" customHeight="1">
      <c r="A150" s="11"/>
      <c r="B150" s="145" t="s">
        <v>220</v>
      </c>
      <c r="C150" s="145"/>
      <c r="D150" s="11"/>
      <c r="E150" s="46">
        <v>3</v>
      </c>
      <c r="F150" s="47">
        <v>1</v>
      </c>
      <c r="G150" s="48">
        <v>5</v>
      </c>
      <c r="H150" s="45">
        <v>0</v>
      </c>
      <c r="I150" s="45">
        <v>0</v>
      </c>
    </row>
    <row r="151" spans="1:9" ht="15" customHeight="1">
      <c r="A151" s="11"/>
      <c r="B151" s="145" t="s">
        <v>221</v>
      </c>
      <c r="C151" s="145"/>
      <c r="D151" s="11"/>
      <c r="E151" s="46">
        <v>3</v>
      </c>
      <c r="F151" s="47">
        <v>1</v>
      </c>
      <c r="G151" s="48">
        <v>6</v>
      </c>
      <c r="H151" s="45">
        <v>0</v>
      </c>
      <c r="I151" s="45">
        <v>0</v>
      </c>
    </row>
    <row r="152" spans="1:9" ht="25.5" customHeight="1">
      <c r="A152" s="11"/>
      <c r="B152" s="145" t="s">
        <v>222</v>
      </c>
      <c r="C152" s="145"/>
      <c r="D152" s="11"/>
      <c r="E152" s="46">
        <v>3</v>
      </c>
      <c r="F152" s="47">
        <v>1</v>
      </c>
      <c r="G152" s="48">
        <v>7</v>
      </c>
      <c r="H152" s="45">
        <v>0</v>
      </c>
      <c r="I152" s="45">
        <v>0</v>
      </c>
    </row>
    <row r="153" spans="1:9" ht="15" customHeight="1">
      <c r="A153" s="11"/>
      <c r="B153" s="145" t="s">
        <v>223</v>
      </c>
      <c r="C153" s="145"/>
      <c r="D153" s="11"/>
      <c r="E153" s="46">
        <v>3</v>
      </c>
      <c r="F153" s="47">
        <v>1</v>
      </c>
      <c r="G153" s="48">
        <v>8</v>
      </c>
      <c r="H153" s="45">
        <v>0</v>
      </c>
      <c r="I153" s="45">
        <v>0</v>
      </c>
    </row>
    <row r="154" spans="1:9" ht="15" customHeight="1">
      <c r="A154" s="11"/>
      <c r="B154" s="145" t="s">
        <v>224</v>
      </c>
      <c r="C154" s="145"/>
      <c r="D154" s="11"/>
      <c r="E154" s="46">
        <v>3</v>
      </c>
      <c r="F154" s="47">
        <v>1</v>
      </c>
      <c r="G154" s="48">
        <v>9</v>
      </c>
      <c r="H154" s="45">
        <v>0</v>
      </c>
      <c r="I154" s="45">
        <v>0</v>
      </c>
    </row>
    <row r="155" spans="1:9" ht="15" customHeight="1">
      <c r="A155" s="11"/>
      <c r="B155" s="145" t="s">
        <v>225</v>
      </c>
      <c r="C155" s="145"/>
      <c r="D155" s="11"/>
      <c r="E155" s="46">
        <v>3</v>
      </c>
      <c r="F155" s="47">
        <v>2</v>
      </c>
      <c r="G155" s="48">
        <v>0</v>
      </c>
      <c r="H155" s="45">
        <v>0</v>
      </c>
      <c r="I155" s="45">
        <v>0</v>
      </c>
    </row>
    <row r="156" spans="1:9" ht="15" customHeight="1">
      <c r="A156" s="11"/>
      <c r="B156" s="145" t="s">
        <v>226</v>
      </c>
      <c r="C156" s="145"/>
      <c r="D156" s="11"/>
      <c r="E156" s="46">
        <v>3</v>
      </c>
      <c r="F156" s="47">
        <v>2</v>
      </c>
      <c r="G156" s="48">
        <v>1</v>
      </c>
      <c r="H156" s="45">
        <v>0</v>
      </c>
      <c r="I156" s="45">
        <v>0</v>
      </c>
    </row>
    <row r="157" spans="1:9" ht="15" customHeight="1">
      <c r="A157" s="11"/>
      <c r="B157" s="145" t="s">
        <v>227</v>
      </c>
      <c r="C157" s="145"/>
      <c r="D157" s="11"/>
      <c r="E157" s="46">
        <v>3</v>
      </c>
      <c r="F157" s="47">
        <v>2</v>
      </c>
      <c r="G157" s="48">
        <v>2</v>
      </c>
      <c r="H157" s="45">
        <v>0</v>
      </c>
      <c r="I157" s="45">
        <v>0</v>
      </c>
    </row>
    <row r="158" spans="1:9" ht="25.5" customHeight="1">
      <c r="A158" s="11"/>
      <c r="B158" s="145" t="s">
        <v>228</v>
      </c>
      <c r="C158" s="145"/>
      <c r="D158" s="11"/>
      <c r="E158" s="46">
        <v>3</v>
      </c>
      <c r="F158" s="47">
        <v>2</v>
      </c>
      <c r="G158" s="48">
        <v>3</v>
      </c>
      <c r="H158" s="45">
        <v>0</v>
      </c>
      <c r="I158" s="45">
        <v>0</v>
      </c>
    </row>
    <row r="159" spans="1:9" ht="15" customHeight="1">
      <c r="A159" s="11"/>
      <c r="B159" s="145" t="s">
        <v>229</v>
      </c>
      <c r="C159" s="145"/>
      <c r="D159" s="11"/>
      <c r="E159" s="46">
        <v>3</v>
      </c>
      <c r="F159" s="47">
        <v>2</v>
      </c>
      <c r="G159" s="48">
        <v>4</v>
      </c>
      <c r="H159" s="45">
        <v>0</v>
      </c>
      <c r="I159" s="45">
        <v>0</v>
      </c>
    </row>
    <row r="160" spans="1:9" ht="15" customHeight="1">
      <c r="A160" s="11"/>
      <c r="B160" s="145" t="s">
        <v>230</v>
      </c>
      <c r="C160" s="145"/>
      <c r="D160" s="11"/>
      <c r="E160" s="46">
        <v>3</v>
      </c>
      <c r="F160" s="47">
        <v>2</v>
      </c>
      <c r="G160" s="48">
        <v>5</v>
      </c>
      <c r="H160" s="45">
        <v>0</v>
      </c>
      <c r="I160" s="45">
        <v>0</v>
      </c>
    </row>
    <row r="161" spans="1:9" ht="15" customHeight="1">
      <c r="A161" s="11"/>
      <c r="B161" s="145" t="s">
        <v>231</v>
      </c>
      <c r="C161" s="145"/>
      <c r="D161" s="11"/>
      <c r="E161" s="46">
        <v>3</v>
      </c>
      <c r="F161" s="47">
        <v>2</v>
      </c>
      <c r="G161" s="48">
        <v>6</v>
      </c>
      <c r="H161" s="45">
        <v>0</v>
      </c>
      <c r="I161" s="45">
        <v>0</v>
      </c>
    </row>
    <row r="162" spans="1:9" ht="15" customHeight="1">
      <c r="A162" s="11"/>
      <c r="B162" s="150" t="s">
        <v>232</v>
      </c>
      <c r="C162" s="150"/>
      <c r="D162" s="11"/>
      <c r="E162" s="46">
        <v>3</v>
      </c>
      <c r="F162" s="47">
        <v>2</v>
      </c>
      <c r="G162" s="48">
        <v>7</v>
      </c>
      <c r="H162" s="45">
        <v>0</v>
      </c>
      <c r="I162" s="45">
        <v>0</v>
      </c>
    </row>
    <row r="163" spans="1:9" ht="15" customHeight="1">
      <c r="A163" s="11"/>
      <c r="B163" s="150" t="s">
        <v>233</v>
      </c>
      <c r="C163" s="150"/>
      <c r="D163" s="11"/>
      <c r="E163" s="46">
        <v>3</v>
      </c>
      <c r="F163" s="47">
        <v>2</v>
      </c>
      <c r="G163" s="48">
        <v>8</v>
      </c>
      <c r="H163" s="45">
        <v>0</v>
      </c>
      <c r="I163" s="45">
        <v>0</v>
      </c>
    </row>
    <row r="164" spans="1:9" ht="15" customHeight="1">
      <c r="A164" s="11" t="s">
        <v>234</v>
      </c>
      <c r="B164" s="145" t="s">
        <v>235</v>
      </c>
      <c r="C164" s="145"/>
      <c r="D164" s="11"/>
      <c r="E164" s="46">
        <v>3</v>
      </c>
      <c r="F164" s="47">
        <v>2</v>
      </c>
      <c r="G164" s="48">
        <v>9</v>
      </c>
      <c r="H164" s="45">
        <v>0</v>
      </c>
      <c r="I164" s="45">
        <v>0</v>
      </c>
    </row>
    <row r="165" spans="1:9" ht="15" customHeight="1">
      <c r="A165" s="11"/>
      <c r="B165" s="150" t="s">
        <v>236</v>
      </c>
      <c r="C165" s="150"/>
      <c r="D165" s="11"/>
      <c r="E165" s="46">
        <v>3</v>
      </c>
      <c r="F165" s="47">
        <v>3</v>
      </c>
      <c r="G165" s="48">
        <v>0</v>
      </c>
      <c r="H165" s="45">
        <v>0</v>
      </c>
      <c r="I165" s="45">
        <v>0</v>
      </c>
    </row>
    <row r="166" spans="1:9" ht="15" customHeight="1">
      <c r="A166" s="11"/>
      <c r="B166" s="150" t="s">
        <v>237</v>
      </c>
      <c r="C166" s="150"/>
      <c r="D166" s="11"/>
      <c r="E166" s="46">
        <v>3</v>
      </c>
      <c r="F166" s="47">
        <v>3</v>
      </c>
      <c r="G166" s="48">
        <v>1</v>
      </c>
      <c r="H166" s="45">
        <v>0</v>
      </c>
      <c r="I166" s="45">
        <v>0</v>
      </c>
    </row>
    <row r="167" spans="1:9" ht="15" customHeight="1">
      <c r="A167" s="11"/>
      <c r="B167" s="58"/>
      <c r="C167" s="58"/>
      <c r="D167" s="11"/>
      <c r="E167" s="46"/>
      <c r="F167" s="47"/>
      <c r="G167" s="48"/>
      <c r="H167" s="5"/>
      <c r="I167" s="5"/>
    </row>
    <row r="168" spans="1:9" ht="15" customHeight="1">
      <c r="A168" s="11"/>
      <c r="B168" s="150" t="s">
        <v>238</v>
      </c>
      <c r="C168" s="150"/>
      <c r="D168" s="11"/>
      <c r="E168" s="46">
        <v>3</v>
      </c>
      <c r="F168" s="47">
        <v>3</v>
      </c>
      <c r="G168" s="48">
        <v>2</v>
      </c>
      <c r="H168" s="98">
        <f>H144-H145+H165-H166</f>
        <v>5493246</v>
      </c>
      <c r="I168" s="98"/>
    </row>
    <row r="169" spans="1:9" ht="15" customHeight="1">
      <c r="A169" s="11"/>
      <c r="B169" s="150" t="s">
        <v>239</v>
      </c>
      <c r="C169" s="150"/>
      <c r="D169" s="11"/>
      <c r="E169" s="46">
        <v>3</v>
      </c>
      <c r="F169" s="47">
        <v>3</v>
      </c>
      <c r="G169" s="48">
        <v>3</v>
      </c>
      <c r="H169" s="98"/>
      <c r="I169" s="98">
        <f>+I145-I144-I165+I166</f>
        <v>-2998139.6599999885</v>
      </c>
    </row>
    <row r="170" spans="1:9" ht="15" customHeight="1">
      <c r="A170" s="11"/>
      <c r="B170" s="58"/>
      <c r="C170" s="58"/>
      <c r="D170" s="11"/>
      <c r="E170" s="46"/>
      <c r="F170" s="47"/>
      <c r="G170" s="48"/>
      <c r="H170" s="5"/>
      <c r="I170" s="5"/>
    </row>
    <row r="171" spans="1:9" ht="15" customHeight="1">
      <c r="A171" s="11"/>
      <c r="B171" s="145" t="s">
        <v>240</v>
      </c>
      <c r="C171" s="145"/>
      <c r="D171" s="11"/>
      <c r="E171" s="46">
        <v>3</v>
      </c>
      <c r="F171" s="47">
        <v>3</v>
      </c>
      <c r="G171" s="48">
        <v>4</v>
      </c>
      <c r="H171" s="99">
        <f>H144</f>
        <v>5493246</v>
      </c>
      <c r="I171" s="99">
        <f>I145</f>
        <v>-2998139.6599999885</v>
      </c>
    </row>
    <row r="172" spans="1:9" ht="15" customHeight="1">
      <c r="A172" s="11"/>
      <c r="B172" s="145" t="s">
        <v>241</v>
      </c>
      <c r="C172" s="145"/>
      <c r="D172" s="11"/>
      <c r="E172" s="46">
        <v>3</v>
      </c>
      <c r="F172" s="47">
        <v>3</v>
      </c>
      <c r="G172" s="48">
        <v>5</v>
      </c>
      <c r="H172" s="99">
        <f>H171</f>
        <v>5493246</v>
      </c>
      <c r="I172" s="99">
        <f>I171</f>
        <v>-2998139.6599999885</v>
      </c>
    </row>
    <row r="173" spans="1:9" ht="15" customHeight="1">
      <c r="A173" s="11"/>
      <c r="B173" s="145" t="s">
        <v>242</v>
      </c>
      <c r="C173" s="145"/>
      <c r="D173" s="11"/>
      <c r="E173" s="46">
        <v>3</v>
      </c>
      <c r="F173" s="47">
        <v>3</v>
      </c>
      <c r="G173" s="48">
        <v>6</v>
      </c>
      <c r="H173" s="45"/>
      <c r="I173" s="45"/>
    </row>
    <row r="174" spans="1:9" ht="15" customHeight="1">
      <c r="A174" s="11"/>
      <c r="B174" s="145" t="s">
        <v>243</v>
      </c>
      <c r="C174" s="145"/>
      <c r="D174" s="11"/>
      <c r="E174" s="46">
        <v>3</v>
      </c>
      <c r="F174" s="47">
        <v>3</v>
      </c>
      <c r="G174" s="48">
        <v>7</v>
      </c>
      <c r="H174" s="99">
        <f>H168</f>
        <v>5493246</v>
      </c>
      <c r="I174" s="99"/>
    </row>
    <row r="175" spans="1:9" ht="15" customHeight="1">
      <c r="A175" s="11"/>
      <c r="B175" s="145" t="s">
        <v>241</v>
      </c>
      <c r="C175" s="145"/>
      <c r="D175" s="11"/>
      <c r="E175" s="46">
        <v>3</v>
      </c>
      <c r="F175" s="47">
        <v>3</v>
      </c>
      <c r="G175" s="48">
        <v>8</v>
      </c>
      <c r="H175" s="99">
        <f>H171</f>
        <v>5493246</v>
      </c>
      <c r="I175" s="99">
        <f>I171</f>
        <v>-2998139.6599999885</v>
      </c>
    </row>
    <row r="176" spans="1:9" ht="15" customHeight="1">
      <c r="A176" s="11"/>
      <c r="B176" s="145" t="s">
        <v>242</v>
      </c>
      <c r="C176" s="145"/>
      <c r="D176" s="11"/>
      <c r="E176" s="46">
        <v>3</v>
      </c>
      <c r="F176" s="47">
        <v>3</v>
      </c>
      <c r="G176" s="48">
        <v>9</v>
      </c>
      <c r="H176" s="45"/>
      <c r="I176" s="45"/>
    </row>
    <row r="177" spans="1:9" ht="15" customHeight="1">
      <c r="A177" s="11"/>
      <c r="B177" s="145" t="s">
        <v>244</v>
      </c>
      <c r="C177" s="145"/>
      <c r="D177" s="11"/>
      <c r="E177" s="46">
        <v>3</v>
      </c>
      <c r="F177" s="47">
        <v>4</v>
      </c>
      <c r="G177" s="48">
        <v>0</v>
      </c>
      <c r="H177" s="45"/>
      <c r="I177" s="45"/>
    </row>
    <row r="178" spans="1:9" ht="15" customHeight="1">
      <c r="A178" s="11"/>
      <c r="B178" s="145" t="s">
        <v>245</v>
      </c>
      <c r="C178" s="145"/>
      <c r="D178" s="11"/>
      <c r="E178" s="46">
        <v>3</v>
      </c>
      <c r="F178" s="47">
        <v>4</v>
      </c>
      <c r="G178" s="48">
        <v>1</v>
      </c>
      <c r="H178" s="45"/>
      <c r="I178" s="45"/>
    </row>
    <row r="179" spans="1:9" ht="15" customHeight="1">
      <c r="A179" s="11"/>
      <c r="B179" s="145" t="s">
        <v>246</v>
      </c>
      <c r="C179" s="145"/>
      <c r="D179" s="11"/>
      <c r="E179" s="46">
        <v>3</v>
      </c>
      <c r="F179" s="47">
        <v>4</v>
      </c>
      <c r="G179" s="48">
        <v>2</v>
      </c>
      <c r="H179" s="45"/>
      <c r="I179" s="45"/>
    </row>
    <row r="180" spans="1:9" ht="15" customHeight="1">
      <c r="A180" s="11"/>
      <c r="B180" s="60"/>
      <c r="C180" s="60"/>
      <c r="D180" s="11"/>
      <c r="E180" s="46"/>
      <c r="F180" s="47"/>
      <c r="G180" s="48"/>
      <c r="H180" s="5"/>
      <c r="I180" s="5"/>
    </row>
    <row r="181" spans="1:9" ht="15" customHeight="1">
      <c r="A181" s="11"/>
      <c r="B181" s="145" t="s">
        <v>247</v>
      </c>
      <c r="C181" s="145"/>
      <c r="D181" s="11"/>
      <c r="E181" s="46"/>
      <c r="F181" s="47"/>
      <c r="G181" s="48"/>
      <c r="H181" s="45"/>
      <c r="I181" s="45"/>
    </row>
    <row r="182" spans="1:9" ht="15" customHeight="1">
      <c r="A182" s="11"/>
      <c r="B182" s="149" t="s">
        <v>248</v>
      </c>
      <c r="C182" s="149"/>
      <c r="D182" s="11"/>
      <c r="E182" s="46">
        <v>3</v>
      </c>
      <c r="F182" s="47">
        <v>4</v>
      </c>
      <c r="G182" s="48">
        <v>3</v>
      </c>
      <c r="H182" s="45">
        <v>681</v>
      </c>
      <c r="I182" s="45">
        <v>693</v>
      </c>
    </row>
    <row r="183" spans="1:9" ht="15" customHeight="1">
      <c r="A183" s="11"/>
      <c r="B183" s="145" t="s">
        <v>249</v>
      </c>
      <c r="C183" s="145"/>
      <c r="D183" s="11"/>
      <c r="E183" s="46">
        <v>3</v>
      </c>
      <c r="F183" s="47">
        <v>4</v>
      </c>
      <c r="G183" s="48">
        <v>4</v>
      </c>
      <c r="H183" s="45">
        <v>681</v>
      </c>
      <c r="I183" s="45">
        <v>693</v>
      </c>
    </row>
    <row r="184" spans="8:9" ht="12.75">
      <c r="H184" s="5"/>
      <c r="I184" s="92"/>
    </row>
    <row r="185" spans="8:9" ht="12.75">
      <c r="H185" s="91"/>
      <c r="I185" s="92"/>
    </row>
    <row r="186" spans="1:9" ht="12.75">
      <c r="A186" s="146" t="s">
        <v>57</v>
      </c>
      <c r="B186" s="146"/>
      <c r="D186" s="36"/>
      <c r="E186" s="36"/>
      <c r="F186" s="36"/>
      <c r="G186" s="36"/>
      <c r="I186" s="51" t="s">
        <v>605</v>
      </c>
    </row>
    <row r="187" spans="1:9" ht="12.75">
      <c r="A187" s="147">
        <v>43032</v>
      </c>
      <c r="B187" s="148"/>
      <c r="D187" s="90"/>
      <c r="E187" s="90"/>
      <c r="F187" s="90"/>
      <c r="G187" s="90"/>
      <c r="H187" s="51" t="s">
        <v>250</v>
      </c>
      <c r="I187" s="78" t="s">
        <v>602</v>
      </c>
    </row>
    <row r="188" spans="4:9" ht="12.75">
      <c r="D188" s="90"/>
      <c r="E188" s="90"/>
      <c r="F188" s="90"/>
      <c r="G188" s="90"/>
      <c r="H188" s="5"/>
      <c r="I188" s="5"/>
    </row>
    <row r="189" spans="4:6" ht="12.75">
      <c r="D189" s="36"/>
      <c r="E189" s="36"/>
      <c r="F189" s="36"/>
    </row>
  </sheetData>
  <sheetProtection/>
  <mergeCells count="207">
    <mergeCell ref="H126:H127"/>
    <mergeCell ref="I126:I127"/>
    <mergeCell ref="A12:I12"/>
    <mergeCell ref="C13:G13"/>
    <mergeCell ref="A15:A18"/>
    <mergeCell ref="B15:C18"/>
    <mergeCell ref="E15:G15"/>
    <mergeCell ref="H15:I16"/>
    <mergeCell ref="E16:G16"/>
    <mergeCell ref="E17:G17"/>
    <mergeCell ref="E18:G18"/>
    <mergeCell ref="B3:I3"/>
    <mergeCell ref="B4:I4"/>
    <mergeCell ref="B5:I5"/>
    <mergeCell ref="B6:I6"/>
    <mergeCell ref="B7:I7"/>
    <mergeCell ref="A11:I11"/>
    <mergeCell ref="B19:C19"/>
    <mergeCell ref="E19:G19"/>
    <mergeCell ref="B20:C20"/>
    <mergeCell ref="E20:G20"/>
    <mergeCell ref="B21:C21"/>
    <mergeCell ref="E21:G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A67:A68"/>
    <mergeCell ref="B67:C68"/>
    <mergeCell ref="D67:D68"/>
    <mergeCell ref="E67:E68"/>
    <mergeCell ref="F67:F68"/>
    <mergeCell ref="G67:G68"/>
    <mergeCell ref="H67:H68"/>
    <mergeCell ref="I67:I68"/>
    <mergeCell ref="B69:C69"/>
    <mergeCell ref="B70:C70"/>
    <mergeCell ref="B71:C71"/>
    <mergeCell ref="B72:C72"/>
    <mergeCell ref="B73:C73"/>
    <mergeCell ref="B74:C74"/>
    <mergeCell ref="B75:C75"/>
    <mergeCell ref="B76:C76"/>
    <mergeCell ref="B77:C77"/>
    <mergeCell ref="A78:A79"/>
    <mergeCell ref="B78:C79"/>
    <mergeCell ref="F78:F79"/>
    <mergeCell ref="G78:G79"/>
    <mergeCell ref="D78:D79"/>
    <mergeCell ref="E78:E79"/>
    <mergeCell ref="H78:H79"/>
    <mergeCell ref="I78:I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A124:A125"/>
    <mergeCell ref="B124:C124"/>
    <mergeCell ref="B125:C125"/>
    <mergeCell ref="D124:D125"/>
    <mergeCell ref="E124:E125"/>
    <mergeCell ref="F124:F125"/>
    <mergeCell ref="G124:G125"/>
    <mergeCell ref="H124:H125"/>
    <mergeCell ref="I124:I125"/>
    <mergeCell ref="A126:A127"/>
    <mergeCell ref="B126:C126"/>
    <mergeCell ref="D126:D127"/>
    <mergeCell ref="E126:E127"/>
    <mergeCell ref="F126:F127"/>
    <mergeCell ref="G126:G127"/>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8:C148"/>
    <mergeCell ref="B149:C149"/>
    <mergeCell ref="B150:C150"/>
    <mergeCell ref="B151:C151"/>
    <mergeCell ref="B152:C152"/>
    <mergeCell ref="B153:C153"/>
    <mergeCell ref="B154:C154"/>
    <mergeCell ref="B155:C155"/>
    <mergeCell ref="B156:C156"/>
    <mergeCell ref="B157:C157"/>
    <mergeCell ref="B158:C158"/>
    <mergeCell ref="B173:C173"/>
    <mergeCell ref="B174:C174"/>
    <mergeCell ref="B159:C159"/>
    <mergeCell ref="B160:C160"/>
    <mergeCell ref="B161:C161"/>
    <mergeCell ref="B162:C162"/>
    <mergeCell ref="B163:C163"/>
    <mergeCell ref="B164:C164"/>
    <mergeCell ref="B165:C165"/>
    <mergeCell ref="B166:C166"/>
    <mergeCell ref="B168:C168"/>
    <mergeCell ref="B169:C169"/>
    <mergeCell ref="B171:C171"/>
    <mergeCell ref="B172:C172"/>
    <mergeCell ref="B175:C175"/>
    <mergeCell ref="B183:C183"/>
    <mergeCell ref="A186:B186"/>
    <mergeCell ref="A187:B187"/>
    <mergeCell ref="B176:C176"/>
    <mergeCell ref="B177:C177"/>
    <mergeCell ref="B178:C178"/>
    <mergeCell ref="B179:C179"/>
    <mergeCell ref="B181:C181"/>
    <mergeCell ref="B182:C182"/>
  </mergeCells>
  <printOptions horizontalCentered="1"/>
  <pageMargins left="0.4330708661417323" right="0.4330708661417323" top="0.35433070866141736" bottom="0.35433070866141736" header="0.11811023622047245" footer="0.11811023622047245"/>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J161"/>
  <sheetViews>
    <sheetView zoomScalePageLayoutView="0" workbookViewId="0" topLeftCell="B1">
      <selection activeCell="L162" sqref="L162"/>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5"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3"/>
      <c r="J2" s="2" t="s">
        <v>487</v>
      </c>
    </row>
    <row r="3" spans="1:10" ht="13.5">
      <c r="A3" s="34" t="s">
        <v>61</v>
      </c>
      <c r="B3" s="185" t="s">
        <v>62</v>
      </c>
      <c r="C3" s="186"/>
      <c r="D3" s="186"/>
      <c r="E3" s="186"/>
      <c r="F3" s="186"/>
      <c r="G3" s="186"/>
      <c r="H3" s="186"/>
      <c r="I3" s="187"/>
      <c r="J3" s="2"/>
    </row>
    <row r="4" spans="1:10" ht="12.75" customHeight="1">
      <c r="A4" s="34" t="s">
        <v>63</v>
      </c>
      <c r="B4" s="185" t="s">
        <v>25</v>
      </c>
      <c r="C4" s="186"/>
      <c r="D4" s="186"/>
      <c r="E4" s="186"/>
      <c r="F4" s="186"/>
      <c r="G4" s="186"/>
      <c r="H4" s="186"/>
      <c r="I4" s="187"/>
      <c r="J4" s="2"/>
    </row>
    <row r="5" spans="1:10" ht="13.5">
      <c r="A5" s="34" t="s">
        <v>6</v>
      </c>
      <c r="B5" s="188" t="s">
        <v>486</v>
      </c>
      <c r="C5" s="189"/>
      <c r="D5" s="189"/>
      <c r="E5" s="189"/>
      <c r="F5" s="189"/>
      <c r="G5" s="189"/>
      <c r="H5" s="189"/>
      <c r="I5" s="190"/>
      <c r="J5" s="2"/>
    </row>
    <row r="6" spans="1:10" ht="13.5">
      <c r="A6" s="34" t="s">
        <v>64</v>
      </c>
      <c r="B6" s="188">
        <v>420059834009</v>
      </c>
      <c r="C6" s="189"/>
      <c r="D6" s="189"/>
      <c r="E6" s="189"/>
      <c r="F6" s="189"/>
      <c r="G6" s="189"/>
      <c r="H6" s="189"/>
      <c r="I6" s="190"/>
      <c r="J6" s="2"/>
    </row>
    <row r="7" spans="1:10" ht="13.5">
      <c r="A7" s="34" t="s">
        <v>65</v>
      </c>
      <c r="B7" s="188">
        <v>420059834009</v>
      </c>
      <c r="C7" s="189"/>
      <c r="D7" s="189"/>
      <c r="E7" s="189"/>
      <c r="F7" s="189"/>
      <c r="G7" s="189"/>
      <c r="H7" s="189"/>
      <c r="I7" s="190"/>
      <c r="J7" s="2"/>
    </row>
    <row r="8" spans="2:9" ht="12.75">
      <c r="B8" s="5"/>
      <c r="C8" s="5"/>
      <c r="D8" s="5"/>
      <c r="E8" s="5"/>
      <c r="F8" s="5"/>
      <c r="G8" s="5"/>
      <c r="H8" s="232"/>
      <c r="I8" s="232"/>
    </row>
    <row r="9" spans="1:10" ht="14.25" thickBot="1">
      <c r="A9" s="223" t="s">
        <v>251</v>
      </c>
      <c r="B9" s="224"/>
      <c r="C9" s="224"/>
      <c r="D9" s="224"/>
      <c r="E9" s="224"/>
      <c r="F9" s="224"/>
      <c r="G9" s="224"/>
      <c r="H9" s="224"/>
      <c r="I9" s="224"/>
      <c r="J9" s="225"/>
    </row>
    <row r="10" spans="1:10" ht="15" customHeight="1" thickTop="1">
      <c r="A10" s="237" t="s">
        <v>628</v>
      </c>
      <c r="B10" s="237"/>
      <c r="C10" s="237"/>
      <c r="D10" s="237"/>
      <c r="E10" s="237"/>
      <c r="F10" s="237"/>
      <c r="G10" s="237"/>
      <c r="H10" s="237"/>
      <c r="I10" s="237"/>
      <c r="J10" s="237"/>
    </row>
    <row r="11" spans="1:10" ht="12.75">
      <c r="A11" s="5"/>
      <c r="J11" s="1" t="s">
        <v>252</v>
      </c>
    </row>
    <row r="12" spans="1:10" ht="12.75" customHeight="1">
      <c r="A12" s="175" t="s">
        <v>253</v>
      </c>
      <c r="B12" s="198" t="s">
        <v>69</v>
      </c>
      <c r="C12" s="244" t="s">
        <v>8</v>
      </c>
      <c r="D12" s="233"/>
      <c r="E12" s="234"/>
      <c r="F12" s="235"/>
      <c r="G12" s="233"/>
      <c r="H12" s="233"/>
      <c r="I12" s="233"/>
      <c r="J12" s="52" t="s">
        <v>73</v>
      </c>
    </row>
    <row r="13" spans="1:10" ht="12.75" customHeight="1">
      <c r="A13" s="241"/>
      <c r="B13" s="200"/>
      <c r="C13" s="245"/>
      <c r="D13" s="236" t="s">
        <v>254</v>
      </c>
      <c r="E13" s="227"/>
      <c r="F13" s="228"/>
      <c r="G13" s="236" t="s">
        <v>255</v>
      </c>
      <c r="H13" s="236"/>
      <c r="I13" s="236"/>
      <c r="J13" s="53" t="s">
        <v>74</v>
      </c>
    </row>
    <row r="14" spans="1:10" ht="13.5">
      <c r="A14" s="242"/>
      <c r="B14" s="200"/>
      <c r="C14" s="245"/>
      <c r="D14" s="226"/>
      <c r="E14" s="227"/>
      <c r="F14" s="228"/>
      <c r="G14" s="226"/>
      <c r="H14" s="226"/>
      <c r="I14" s="226"/>
      <c r="J14" s="53" t="s">
        <v>256</v>
      </c>
    </row>
    <row r="15" spans="1:10" ht="13.5">
      <c r="A15" s="242"/>
      <c r="B15" s="200"/>
      <c r="C15" s="245"/>
      <c r="D15" s="226"/>
      <c r="E15" s="227"/>
      <c r="F15" s="228"/>
      <c r="G15" s="229"/>
      <c r="H15" s="229"/>
      <c r="I15" s="229"/>
      <c r="J15" s="54"/>
    </row>
    <row r="16" spans="1:10" ht="13.5">
      <c r="A16" s="243"/>
      <c r="B16" s="202"/>
      <c r="C16" s="246"/>
      <c r="D16" s="229"/>
      <c r="E16" s="230"/>
      <c r="F16" s="231"/>
      <c r="G16" s="55" t="s">
        <v>257</v>
      </c>
      <c r="H16" s="56" t="s">
        <v>258</v>
      </c>
      <c r="I16" s="56" t="s">
        <v>259</v>
      </c>
      <c r="J16" s="57"/>
    </row>
    <row r="17" spans="1:10" ht="12.75">
      <c r="A17" s="11"/>
      <c r="B17" s="44">
        <v>2</v>
      </c>
      <c r="C17" s="44">
        <v>3</v>
      </c>
      <c r="D17" s="184">
        <v>4</v>
      </c>
      <c r="E17" s="184"/>
      <c r="F17" s="184"/>
      <c r="G17" s="11">
        <v>5</v>
      </c>
      <c r="H17" s="11">
        <v>6</v>
      </c>
      <c r="I17" s="11">
        <v>7</v>
      </c>
      <c r="J17" s="11">
        <v>8</v>
      </c>
    </row>
    <row r="18" spans="1:10" ht="13.5">
      <c r="A18" s="11"/>
      <c r="B18" s="58" t="s">
        <v>260</v>
      </c>
      <c r="C18" s="11"/>
      <c r="D18" s="181"/>
      <c r="E18" s="181"/>
      <c r="F18" s="181"/>
      <c r="G18" s="45"/>
      <c r="H18" s="45"/>
      <c r="I18" s="45"/>
      <c r="J18" s="45"/>
    </row>
    <row r="19" spans="1:10" ht="27" customHeight="1">
      <c r="A19" s="11"/>
      <c r="B19" s="58" t="s">
        <v>261</v>
      </c>
      <c r="C19" s="11"/>
      <c r="D19" s="46">
        <v>0</v>
      </c>
      <c r="E19" s="47">
        <v>0</v>
      </c>
      <c r="F19" s="48">
        <v>1</v>
      </c>
      <c r="G19" s="87">
        <f>G20+G26+G32+G33+G38+G39+G48+G51</f>
        <v>239062841.3</v>
      </c>
      <c r="H19" s="87">
        <f>H20+H26+H32+H33+H38+H39+H48+H51</f>
        <v>120350451</v>
      </c>
      <c r="I19" s="87">
        <f>I20+I26+I32+I33+I38+I39+I48+I51</f>
        <v>118712390</v>
      </c>
      <c r="J19" s="87">
        <f>J20+J26+J32+J33+J38+J39+J48+J51</f>
        <v>114323618</v>
      </c>
    </row>
    <row r="20" spans="1:10" ht="15" customHeight="1">
      <c r="A20" s="59" t="s">
        <v>262</v>
      </c>
      <c r="B20" s="58" t="s">
        <v>263</v>
      </c>
      <c r="C20" s="11"/>
      <c r="D20" s="46">
        <v>0</v>
      </c>
      <c r="E20" s="47">
        <v>0</v>
      </c>
      <c r="F20" s="48">
        <v>2</v>
      </c>
      <c r="G20" s="87">
        <f>G21+G22+G23+G24+G25</f>
        <v>33001610</v>
      </c>
      <c r="H20" s="87">
        <f>H21+H22+H23+H24+H25</f>
        <v>10884465</v>
      </c>
      <c r="I20" s="87">
        <f>I21+I22+I23+I24+I25</f>
        <v>22117145</v>
      </c>
      <c r="J20" s="87">
        <f>J21+J22+J23+J24+J25</f>
        <v>19403879</v>
      </c>
    </row>
    <row r="21" spans="1:10" ht="15" customHeight="1">
      <c r="A21" s="59" t="s">
        <v>264</v>
      </c>
      <c r="B21" s="60" t="s">
        <v>265</v>
      </c>
      <c r="C21" s="11"/>
      <c r="D21" s="46">
        <v>0</v>
      </c>
      <c r="E21" s="47">
        <v>0</v>
      </c>
      <c r="F21" s="48">
        <v>3</v>
      </c>
      <c r="G21" s="88">
        <v>0</v>
      </c>
      <c r="H21" s="88">
        <v>0</v>
      </c>
      <c r="I21" s="88">
        <v>0</v>
      </c>
      <c r="J21" s="88">
        <v>0</v>
      </c>
    </row>
    <row r="22" spans="1:10" ht="15" customHeight="1">
      <c r="A22" s="59" t="s">
        <v>266</v>
      </c>
      <c r="B22" s="60" t="s">
        <v>267</v>
      </c>
      <c r="C22" s="11"/>
      <c r="D22" s="46">
        <v>0</v>
      </c>
      <c r="E22" s="47">
        <v>0</v>
      </c>
      <c r="F22" s="48">
        <v>4</v>
      </c>
      <c r="G22" s="88">
        <v>8317785</v>
      </c>
      <c r="H22" s="88">
        <v>6794175</v>
      </c>
      <c r="I22" s="88">
        <v>1523610</v>
      </c>
      <c r="J22" s="88">
        <v>1822083</v>
      </c>
    </row>
    <row r="23" spans="1:10" ht="15" customHeight="1">
      <c r="A23" s="59" t="s">
        <v>268</v>
      </c>
      <c r="B23" s="60" t="s">
        <v>269</v>
      </c>
      <c r="C23" s="11"/>
      <c r="D23" s="46">
        <v>0</v>
      </c>
      <c r="E23" s="47">
        <v>0</v>
      </c>
      <c r="F23" s="48">
        <v>5</v>
      </c>
      <c r="G23" s="88">
        <v>0</v>
      </c>
      <c r="H23" s="88">
        <v>0</v>
      </c>
      <c r="I23" s="88">
        <v>0</v>
      </c>
      <c r="J23" s="88">
        <v>0</v>
      </c>
    </row>
    <row r="24" spans="1:10" ht="15" customHeight="1">
      <c r="A24" s="11" t="s">
        <v>270</v>
      </c>
      <c r="B24" s="60" t="s">
        <v>271</v>
      </c>
      <c r="C24" s="11"/>
      <c r="D24" s="46">
        <v>0</v>
      </c>
      <c r="E24" s="47">
        <v>0</v>
      </c>
      <c r="F24" s="48">
        <v>6</v>
      </c>
      <c r="G24" s="85">
        <v>5831670</v>
      </c>
      <c r="H24" s="88">
        <v>4090290</v>
      </c>
      <c r="I24" s="88">
        <v>1741380</v>
      </c>
      <c r="J24" s="88">
        <v>1120619</v>
      </c>
    </row>
    <row r="25" spans="1:10" ht="15" customHeight="1">
      <c r="A25" s="11" t="s">
        <v>272</v>
      </c>
      <c r="B25" s="60" t="s">
        <v>273</v>
      </c>
      <c r="C25" s="11"/>
      <c r="D25" s="46">
        <v>0</v>
      </c>
      <c r="E25" s="47">
        <v>0</v>
      </c>
      <c r="F25" s="48">
        <v>7</v>
      </c>
      <c r="G25" s="88">
        <v>18852155</v>
      </c>
      <c r="H25" s="88">
        <v>0</v>
      </c>
      <c r="I25" s="88">
        <v>18852155</v>
      </c>
      <c r="J25" s="88">
        <v>16461177</v>
      </c>
    </row>
    <row r="26" spans="1:10" ht="15" customHeight="1">
      <c r="A26" s="59" t="s">
        <v>274</v>
      </c>
      <c r="B26" s="58" t="s">
        <v>275</v>
      </c>
      <c r="C26" s="11"/>
      <c r="D26" s="46">
        <v>0</v>
      </c>
      <c r="E26" s="47">
        <v>0</v>
      </c>
      <c r="F26" s="48">
        <v>8</v>
      </c>
      <c r="G26" s="87">
        <f>G27+G28+G29+G30+G31</f>
        <v>202510076</v>
      </c>
      <c r="H26" s="87">
        <f>H27+H28+H29+H30+H31</f>
        <v>109335846</v>
      </c>
      <c r="I26" s="87">
        <f>I27+I28+I29+I30+I31</f>
        <v>93174230</v>
      </c>
      <c r="J26" s="87">
        <f>J27+J28+J29+J30+J31</f>
        <v>91599936</v>
      </c>
    </row>
    <row r="27" spans="1:10" ht="15" customHeight="1">
      <c r="A27" s="59" t="s">
        <v>276</v>
      </c>
      <c r="B27" s="60" t="s">
        <v>277</v>
      </c>
      <c r="C27" s="11"/>
      <c r="D27" s="46">
        <v>0</v>
      </c>
      <c r="E27" s="47">
        <v>0</v>
      </c>
      <c r="F27" s="48">
        <v>9</v>
      </c>
      <c r="G27" s="88">
        <v>2322522</v>
      </c>
      <c r="H27" s="88">
        <v>0</v>
      </c>
      <c r="I27" s="88">
        <v>2322522</v>
      </c>
      <c r="J27" s="88">
        <v>2322521</v>
      </c>
    </row>
    <row r="28" spans="1:10" ht="15" customHeight="1">
      <c r="A28" s="59" t="s">
        <v>278</v>
      </c>
      <c r="B28" s="60" t="s">
        <v>279</v>
      </c>
      <c r="C28" s="11"/>
      <c r="D28" s="46">
        <v>0</v>
      </c>
      <c r="E28" s="47">
        <v>1</v>
      </c>
      <c r="F28" s="48">
        <v>0</v>
      </c>
      <c r="G28" s="88">
        <v>87531526</v>
      </c>
      <c r="H28" s="88">
        <v>48482846</v>
      </c>
      <c r="I28" s="88">
        <v>39048680</v>
      </c>
      <c r="J28" s="88">
        <v>41121819</v>
      </c>
    </row>
    <row r="29" spans="1:10" ht="15" customHeight="1">
      <c r="A29" s="11" t="s">
        <v>280</v>
      </c>
      <c r="B29" s="60" t="s">
        <v>281</v>
      </c>
      <c r="C29" s="11"/>
      <c r="D29" s="46">
        <v>0</v>
      </c>
      <c r="E29" s="47">
        <v>1</v>
      </c>
      <c r="F29" s="48">
        <v>1</v>
      </c>
      <c r="G29" s="88">
        <v>84782613</v>
      </c>
      <c r="H29" s="88">
        <v>60853000</v>
      </c>
      <c r="I29" s="88">
        <v>23929613</v>
      </c>
      <c r="J29" s="88">
        <v>27115537</v>
      </c>
    </row>
    <row r="30" spans="1:10" ht="15" customHeight="1">
      <c r="A30" s="59" t="s">
        <v>282</v>
      </c>
      <c r="B30" s="60" t="s">
        <v>283</v>
      </c>
      <c r="C30" s="11"/>
      <c r="D30" s="46">
        <v>0</v>
      </c>
      <c r="E30" s="47">
        <v>1</v>
      </c>
      <c r="F30" s="48">
        <v>2</v>
      </c>
      <c r="G30" s="88">
        <v>0</v>
      </c>
      <c r="H30" s="88">
        <v>0</v>
      </c>
      <c r="I30" s="88">
        <v>0</v>
      </c>
      <c r="J30" s="88">
        <v>0</v>
      </c>
    </row>
    <row r="31" spans="1:10" ht="15" customHeight="1">
      <c r="A31" s="11" t="s">
        <v>284</v>
      </c>
      <c r="B31" s="60" t="s">
        <v>285</v>
      </c>
      <c r="C31" s="11"/>
      <c r="D31" s="46">
        <v>0</v>
      </c>
      <c r="E31" s="47">
        <v>1</v>
      </c>
      <c r="F31" s="48">
        <v>3</v>
      </c>
      <c r="G31" s="88">
        <v>27873415</v>
      </c>
      <c r="H31" s="88">
        <v>0</v>
      </c>
      <c r="I31" s="88">
        <v>27873415</v>
      </c>
      <c r="J31" s="88">
        <v>21040059</v>
      </c>
    </row>
    <row r="32" spans="1:10" ht="15" customHeight="1">
      <c r="A32" s="59" t="s">
        <v>286</v>
      </c>
      <c r="B32" s="58" t="s">
        <v>287</v>
      </c>
      <c r="C32" s="11"/>
      <c r="D32" s="46">
        <v>0</v>
      </c>
      <c r="E32" s="47">
        <v>1</v>
      </c>
      <c r="F32" s="48">
        <v>4</v>
      </c>
      <c r="G32" s="88">
        <v>0</v>
      </c>
      <c r="H32" s="88">
        <v>0</v>
      </c>
      <c r="I32" s="88">
        <v>0</v>
      </c>
      <c r="J32" s="88">
        <v>0</v>
      </c>
    </row>
    <row r="33" spans="1:10" ht="15" customHeight="1">
      <c r="A33" s="59" t="s">
        <v>288</v>
      </c>
      <c r="B33" s="58" t="s">
        <v>289</v>
      </c>
      <c r="C33" s="11"/>
      <c r="D33" s="46">
        <v>0</v>
      </c>
      <c r="E33" s="47">
        <v>1</v>
      </c>
      <c r="F33" s="48">
        <v>5</v>
      </c>
      <c r="G33" s="88">
        <v>0</v>
      </c>
      <c r="H33" s="88">
        <v>0</v>
      </c>
      <c r="I33" s="88">
        <v>0</v>
      </c>
      <c r="J33" s="88">
        <v>0</v>
      </c>
    </row>
    <row r="34" spans="1:10" ht="15" customHeight="1">
      <c r="A34" s="59" t="s">
        <v>290</v>
      </c>
      <c r="B34" s="60" t="s">
        <v>291</v>
      </c>
      <c r="C34" s="11"/>
      <c r="D34" s="46">
        <v>0</v>
      </c>
      <c r="E34" s="47">
        <v>1</v>
      </c>
      <c r="F34" s="48">
        <v>6</v>
      </c>
      <c r="G34" s="88">
        <v>0</v>
      </c>
      <c r="H34" s="88">
        <v>0</v>
      </c>
      <c r="I34" s="88">
        <v>0</v>
      </c>
      <c r="J34" s="88">
        <v>0</v>
      </c>
    </row>
    <row r="35" spans="1:10" ht="15" customHeight="1">
      <c r="A35" s="59" t="s">
        <v>292</v>
      </c>
      <c r="B35" s="60" t="s">
        <v>293</v>
      </c>
      <c r="C35" s="11"/>
      <c r="D35" s="46">
        <v>0</v>
      </c>
      <c r="E35" s="47">
        <v>1</v>
      </c>
      <c r="F35" s="48">
        <v>7</v>
      </c>
      <c r="G35" s="88">
        <v>0</v>
      </c>
      <c r="H35" s="88">
        <v>0</v>
      </c>
      <c r="I35" s="88">
        <v>0</v>
      </c>
      <c r="J35" s="88">
        <v>0</v>
      </c>
    </row>
    <row r="36" spans="1:10" ht="15" customHeight="1">
      <c r="A36" s="59" t="s">
        <v>294</v>
      </c>
      <c r="B36" s="60" t="s">
        <v>295</v>
      </c>
      <c r="C36" s="11"/>
      <c r="D36" s="46">
        <v>0</v>
      </c>
      <c r="E36" s="47">
        <v>1</v>
      </c>
      <c r="F36" s="48">
        <v>8</v>
      </c>
      <c r="G36" s="88">
        <v>0</v>
      </c>
      <c r="H36" s="88">
        <v>0</v>
      </c>
      <c r="I36" s="88">
        <v>0</v>
      </c>
      <c r="J36" s="88">
        <v>0</v>
      </c>
    </row>
    <row r="37" spans="1:10" ht="15" customHeight="1">
      <c r="A37" s="11" t="s">
        <v>296</v>
      </c>
      <c r="B37" s="60" t="s">
        <v>297</v>
      </c>
      <c r="C37" s="11"/>
      <c r="D37" s="46">
        <v>0</v>
      </c>
      <c r="E37" s="47">
        <v>1</v>
      </c>
      <c r="F37" s="48">
        <v>9</v>
      </c>
      <c r="G37" s="88">
        <v>0</v>
      </c>
      <c r="H37" s="88">
        <v>0</v>
      </c>
      <c r="I37" s="88">
        <v>0</v>
      </c>
      <c r="J37" s="88">
        <v>0</v>
      </c>
    </row>
    <row r="38" spans="1:10" ht="15" customHeight="1">
      <c r="A38" s="59" t="s">
        <v>298</v>
      </c>
      <c r="B38" s="58" t="s">
        <v>299</v>
      </c>
      <c r="C38" s="11"/>
      <c r="D38" s="46">
        <v>0</v>
      </c>
      <c r="E38" s="47">
        <v>2</v>
      </c>
      <c r="F38" s="48">
        <v>0</v>
      </c>
      <c r="G38" s="87">
        <v>447838</v>
      </c>
      <c r="H38" s="87">
        <v>0</v>
      </c>
      <c r="I38" s="87">
        <v>447838</v>
      </c>
      <c r="J38" s="87">
        <v>447838</v>
      </c>
    </row>
    <row r="39" spans="1:10" ht="15" customHeight="1">
      <c r="A39" s="59" t="s">
        <v>300</v>
      </c>
      <c r="B39" s="58" t="s">
        <v>301</v>
      </c>
      <c r="C39" s="11"/>
      <c r="D39" s="46">
        <v>0</v>
      </c>
      <c r="E39" s="47">
        <v>2</v>
      </c>
      <c r="F39" s="48">
        <v>1</v>
      </c>
      <c r="G39" s="87">
        <f>G40+G41+G42+G43+G44+G45+G46+G47</f>
        <v>2918368</v>
      </c>
      <c r="H39" s="87">
        <f>H40+H41+H42+H43+H44+H45+H46+H47</f>
        <v>0</v>
      </c>
      <c r="I39" s="87">
        <f>I40+I41+I42+I43+I44+I45+I46+I47</f>
        <v>2918368</v>
      </c>
      <c r="J39" s="87">
        <f>J40+J41+J42+J43+J44+J45+J46+J47</f>
        <v>2857364</v>
      </c>
    </row>
    <row r="40" spans="1:10" ht="15" customHeight="1">
      <c r="A40" s="59" t="s">
        <v>302</v>
      </c>
      <c r="B40" s="60" t="s">
        <v>303</v>
      </c>
      <c r="C40" s="11"/>
      <c r="D40" s="46">
        <v>0</v>
      </c>
      <c r="E40" s="47">
        <v>2</v>
      </c>
      <c r="F40" s="48">
        <v>2</v>
      </c>
      <c r="G40" s="88">
        <v>833918</v>
      </c>
      <c r="H40" s="88"/>
      <c r="I40" s="88">
        <v>833918</v>
      </c>
      <c r="J40" s="88">
        <v>833918</v>
      </c>
    </row>
    <row r="41" spans="1:10" ht="15" customHeight="1">
      <c r="A41" s="59" t="s">
        <v>304</v>
      </c>
      <c r="B41" s="60" t="s">
        <v>305</v>
      </c>
      <c r="C41" s="11"/>
      <c r="D41" s="46">
        <v>0</v>
      </c>
      <c r="E41" s="47">
        <v>2</v>
      </c>
      <c r="F41" s="48">
        <v>3</v>
      </c>
      <c r="G41" s="88">
        <v>1004</v>
      </c>
      <c r="H41" s="88"/>
      <c r="I41" s="88">
        <v>1004</v>
      </c>
      <c r="J41" s="88">
        <v>1004</v>
      </c>
    </row>
    <row r="42" spans="1:10" ht="15" customHeight="1">
      <c r="A42" s="59" t="s">
        <v>306</v>
      </c>
      <c r="B42" s="60" t="s">
        <v>307</v>
      </c>
      <c r="C42" s="11"/>
      <c r="D42" s="46">
        <v>0</v>
      </c>
      <c r="E42" s="47">
        <v>2</v>
      </c>
      <c r="F42" s="48">
        <v>4</v>
      </c>
      <c r="G42" s="88"/>
      <c r="H42" s="88"/>
      <c r="I42" s="88">
        <f aca="true" t="shared" si="0" ref="I42:J49">G42-H42</f>
        <v>0</v>
      </c>
      <c r="J42" s="88">
        <f t="shared" si="0"/>
        <v>0</v>
      </c>
    </row>
    <row r="43" spans="1:10" ht="15" customHeight="1">
      <c r="A43" s="59" t="s">
        <v>308</v>
      </c>
      <c r="B43" s="60" t="s">
        <v>309</v>
      </c>
      <c r="C43" s="11"/>
      <c r="D43" s="46">
        <v>0</v>
      </c>
      <c r="E43" s="47">
        <v>2</v>
      </c>
      <c r="F43" s="48">
        <v>5</v>
      </c>
      <c r="G43" s="88"/>
      <c r="H43" s="88"/>
      <c r="I43" s="88">
        <f t="shared" si="0"/>
        <v>0</v>
      </c>
      <c r="J43" s="88">
        <f t="shared" si="0"/>
        <v>0</v>
      </c>
    </row>
    <row r="44" spans="1:10" ht="15" customHeight="1">
      <c r="A44" s="59" t="s">
        <v>310</v>
      </c>
      <c r="B44" s="60" t="s">
        <v>311</v>
      </c>
      <c r="C44" s="11"/>
      <c r="D44" s="46">
        <v>0</v>
      </c>
      <c r="E44" s="47">
        <v>2</v>
      </c>
      <c r="F44" s="48">
        <v>6</v>
      </c>
      <c r="G44" s="88"/>
      <c r="H44" s="88"/>
      <c r="I44" s="88">
        <f t="shared" si="0"/>
        <v>0</v>
      </c>
      <c r="J44" s="88">
        <f t="shared" si="0"/>
        <v>0</v>
      </c>
    </row>
    <row r="45" spans="1:10" ht="15" customHeight="1">
      <c r="A45" s="59" t="s">
        <v>312</v>
      </c>
      <c r="B45" s="60" t="s">
        <v>313</v>
      </c>
      <c r="C45" s="11"/>
      <c r="D45" s="46">
        <v>0</v>
      </c>
      <c r="E45" s="47">
        <v>2</v>
      </c>
      <c r="F45" s="48">
        <v>7</v>
      </c>
      <c r="G45" s="88"/>
      <c r="H45" s="88"/>
      <c r="I45" s="88">
        <f t="shared" si="0"/>
        <v>0</v>
      </c>
      <c r="J45" s="88">
        <f t="shared" si="0"/>
        <v>0</v>
      </c>
    </row>
    <row r="46" spans="1:10" ht="15" customHeight="1">
      <c r="A46" s="59" t="s">
        <v>314</v>
      </c>
      <c r="B46" s="60" t="s">
        <v>315</v>
      </c>
      <c r="C46" s="11"/>
      <c r="D46" s="46">
        <v>0</v>
      </c>
      <c r="E46" s="47">
        <v>2</v>
      </c>
      <c r="F46" s="48">
        <v>8</v>
      </c>
      <c r="G46" s="88"/>
      <c r="H46" s="88"/>
      <c r="I46" s="88">
        <f t="shared" si="0"/>
        <v>0</v>
      </c>
      <c r="J46" s="88">
        <f t="shared" si="0"/>
        <v>0</v>
      </c>
    </row>
    <row r="47" spans="1:10" ht="15" customHeight="1">
      <c r="A47" s="59" t="s">
        <v>316</v>
      </c>
      <c r="B47" s="60" t="s">
        <v>317</v>
      </c>
      <c r="C47" s="11"/>
      <c r="D47" s="46">
        <v>0</v>
      </c>
      <c r="E47" s="47">
        <v>2</v>
      </c>
      <c r="F47" s="48">
        <v>9</v>
      </c>
      <c r="G47" s="88">
        <v>2083446</v>
      </c>
      <c r="H47" s="88"/>
      <c r="I47" s="88">
        <v>2083446</v>
      </c>
      <c r="J47" s="88">
        <v>2022442</v>
      </c>
    </row>
    <row r="48" spans="1:10" ht="15" customHeight="1">
      <c r="A48" s="59" t="s">
        <v>318</v>
      </c>
      <c r="B48" s="58" t="s">
        <v>319</v>
      </c>
      <c r="C48" s="11"/>
      <c r="D48" s="46">
        <v>0</v>
      </c>
      <c r="E48" s="47">
        <v>3</v>
      </c>
      <c r="F48" s="48">
        <v>0</v>
      </c>
      <c r="G48" s="87">
        <f>G49+G50</f>
        <v>130140.3</v>
      </c>
      <c r="H48" s="87">
        <f>H49+H50</f>
        <v>130140</v>
      </c>
      <c r="I48" s="87">
        <v>0</v>
      </c>
      <c r="J48" s="87">
        <v>0</v>
      </c>
    </row>
    <row r="49" spans="1:10" ht="15" customHeight="1">
      <c r="A49" s="59" t="s">
        <v>320</v>
      </c>
      <c r="B49" s="60" t="s">
        <v>321</v>
      </c>
      <c r="C49" s="11"/>
      <c r="D49" s="46">
        <v>0</v>
      </c>
      <c r="E49" s="47">
        <v>3</v>
      </c>
      <c r="F49" s="48">
        <v>1</v>
      </c>
      <c r="G49" s="88"/>
      <c r="H49" s="88"/>
      <c r="I49" s="88">
        <f t="shared" si="0"/>
        <v>0</v>
      </c>
      <c r="J49" s="88">
        <f t="shared" si="0"/>
        <v>0</v>
      </c>
    </row>
    <row r="50" spans="1:10" ht="15" customHeight="1">
      <c r="A50" s="11" t="s">
        <v>322</v>
      </c>
      <c r="B50" s="60" t="s">
        <v>323</v>
      </c>
      <c r="C50" s="11"/>
      <c r="D50" s="46">
        <v>0</v>
      </c>
      <c r="E50" s="47">
        <v>3</v>
      </c>
      <c r="F50" s="48">
        <v>2</v>
      </c>
      <c r="G50" s="88">
        <v>130140.3</v>
      </c>
      <c r="H50" s="88">
        <v>130140</v>
      </c>
      <c r="I50" s="88">
        <f>G50-H50</f>
        <v>0.3000000000029104</v>
      </c>
      <c r="J50" s="88">
        <v>0</v>
      </c>
    </row>
    <row r="51" spans="1:10" ht="15" customHeight="1">
      <c r="A51" s="11" t="s">
        <v>324</v>
      </c>
      <c r="B51" s="58" t="s">
        <v>325</v>
      </c>
      <c r="C51" s="11"/>
      <c r="D51" s="46">
        <v>0</v>
      </c>
      <c r="E51" s="47">
        <v>3</v>
      </c>
      <c r="F51" s="48">
        <v>3</v>
      </c>
      <c r="G51" s="87">
        <v>54809</v>
      </c>
      <c r="H51" s="87"/>
      <c r="I51" s="87">
        <v>54809</v>
      </c>
      <c r="J51" s="87">
        <v>14601</v>
      </c>
    </row>
    <row r="52" spans="1:10" ht="15" customHeight="1">
      <c r="A52" s="59" t="s">
        <v>326</v>
      </c>
      <c r="B52" s="58" t="s">
        <v>327</v>
      </c>
      <c r="C52" s="11"/>
      <c r="D52" s="46">
        <v>0</v>
      </c>
      <c r="E52" s="47">
        <v>3</v>
      </c>
      <c r="F52" s="48">
        <v>4</v>
      </c>
      <c r="G52" s="88"/>
      <c r="H52" s="88"/>
      <c r="I52" s="88"/>
      <c r="J52" s="88"/>
    </row>
    <row r="53" spans="1:10" ht="15" customHeight="1">
      <c r="A53" s="11"/>
      <c r="B53" s="58" t="s">
        <v>328</v>
      </c>
      <c r="C53" s="11"/>
      <c r="D53" s="46">
        <v>0</v>
      </c>
      <c r="E53" s="47">
        <v>3</v>
      </c>
      <c r="F53" s="48">
        <v>5</v>
      </c>
      <c r="G53" s="87">
        <f>G54+G61</f>
        <v>137498151</v>
      </c>
      <c r="H53" s="87">
        <f>H54+H61</f>
        <v>13366800</v>
      </c>
      <c r="I53" s="87">
        <f>I54+I61</f>
        <v>124131351</v>
      </c>
      <c r="J53" s="87">
        <f>J54+J61</f>
        <v>113002203.5</v>
      </c>
    </row>
    <row r="54" spans="1:10" ht="15" customHeight="1">
      <c r="A54" s="11" t="s">
        <v>329</v>
      </c>
      <c r="B54" s="58" t="s">
        <v>330</v>
      </c>
      <c r="C54" s="11"/>
      <c r="D54" s="46">
        <v>0</v>
      </c>
      <c r="E54" s="47">
        <v>3</v>
      </c>
      <c r="F54" s="48">
        <v>6</v>
      </c>
      <c r="G54" s="87">
        <f>G55+G56+G57+G58+G59+G60</f>
        <v>26893547</v>
      </c>
      <c r="H54" s="87">
        <f>H55+H56+H57+H58+H59+H60</f>
        <v>985918</v>
      </c>
      <c r="I54" s="87">
        <f>I55+I56+I57+I58+I59+I60</f>
        <v>25907629</v>
      </c>
      <c r="J54" s="87">
        <f>J55+J56+J57+J58+J59+J60</f>
        <v>22300731</v>
      </c>
    </row>
    <row r="55" spans="1:10" ht="15" customHeight="1">
      <c r="A55" s="11">
        <v>10</v>
      </c>
      <c r="B55" s="60" t="s">
        <v>331</v>
      </c>
      <c r="C55" s="11"/>
      <c r="D55" s="46">
        <v>0</v>
      </c>
      <c r="E55" s="47">
        <v>3</v>
      </c>
      <c r="F55" s="48">
        <v>7</v>
      </c>
      <c r="G55" s="88">
        <v>13650377</v>
      </c>
      <c r="H55" s="88">
        <v>962662</v>
      </c>
      <c r="I55" s="88">
        <v>12687715</v>
      </c>
      <c r="J55" s="88">
        <v>11495855</v>
      </c>
    </row>
    <row r="56" spans="1:10" ht="15" customHeight="1">
      <c r="A56" s="11">
        <v>11</v>
      </c>
      <c r="B56" s="60" t="s">
        <v>332</v>
      </c>
      <c r="C56" s="11"/>
      <c r="D56" s="46">
        <v>0</v>
      </c>
      <c r="E56" s="47">
        <v>3</v>
      </c>
      <c r="F56" s="48">
        <v>8</v>
      </c>
      <c r="G56" s="88">
        <v>1673851</v>
      </c>
      <c r="H56" s="88">
        <v>23256</v>
      </c>
      <c r="I56" s="88">
        <v>1650595</v>
      </c>
      <c r="J56" s="88">
        <v>1004469</v>
      </c>
    </row>
    <row r="57" spans="1:10" ht="15" customHeight="1">
      <c r="A57" s="11">
        <v>12</v>
      </c>
      <c r="B57" s="60" t="s">
        <v>333</v>
      </c>
      <c r="C57" s="11"/>
      <c r="D57" s="46">
        <v>0</v>
      </c>
      <c r="E57" s="47">
        <v>3</v>
      </c>
      <c r="F57" s="48">
        <v>9</v>
      </c>
      <c r="G57" s="88">
        <v>9154217</v>
      </c>
      <c r="H57" s="88">
        <v>0</v>
      </c>
      <c r="I57" s="88">
        <v>9154217</v>
      </c>
      <c r="J57" s="88">
        <v>6709724</v>
      </c>
    </row>
    <row r="58" spans="1:10" ht="15" customHeight="1">
      <c r="A58" s="11">
        <v>13</v>
      </c>
      <c r="B58" s="60" t="s">
        <v>334</v>
      </c>
      <c r="C58" s="11"/>
      <c r="D58" s="46">
        <v>0</v>
      </c>
      <c r="E58" s="47">
        <v>4</v>
      </c>
      <c r="F58" s="48">
        <v>0</v>
      </c>
      <c r="G58" s="88">
        <v>1809341</v>
      </c>
      <c r="H58" s="88">
        <v>0</v>
      </c>
      <c r="I58" s="88">
        <v>1809341</v>
      </c>
      <c r="J58" s="88">
        <v>1995301</v>
      </c>
    </row>
    <row r="59" spans="1:10" ht="15" customHeight="1">
      <c r="A59" s="11">
        <v>14</v>
      </c>
      <c r="B59" s="60" t="s">
        <v>335</v>
      </c>
      <c r="C59" s="11"/>
      <c r="D59" s="46">
        <v>0</v>
      </c>
      <c r="E59" s="47">
        <v>4</v>
      </c>
      <c r="F59" s="48">
        <v>1</v>
      </c>
      <c r="G59" s="88">
        <v>0</v>
      </c>
      <c r="H59" s="88">
        <v>0</v>
      </c>
      <c r="I59" s="88">
        <v>0</v>
      </c>
      <c r="J59" s="88">
        <v>0</v>
      </c>
    </row>
    <row r="60" spans="1:10" ht="15" customHeight="1">
      <c r="A60" s="11">
        <v>15</v>
      </c>
      <c r="B60" s="60" t="s">
        <v>336</v>
      </c>
      <c r="C60" s="11"/>
      <c r="D60" s="46">
        <v>0</v>
      </c>
      <c r="E60" s="47">
        <v>4</v>
      </c>
      <c r="F60" s="48">
        <v>2</v>
      </c>
      <c r="G60" s="88">
        <v>605761</v>
      </c>
      <c r="H60" s="88">
        <v>0</v>
      </c>
      <c r="I60" s="88">
        <v>605761</v>
      </c>
      <c r="J60" s="88">
        <v>1095382</v>
      </c>
    </row>
    <row r="61" spans="1:10" ht="27" customHeight="1">
      <c r="A61" s="11"/>
      <c r="B61" s="58" t="s">
        <v>337</v>
      </c>
      <c r="C61" s="11"/>
      <c r="D61" s="46">
        <v>0</v>
      </c>
      <c r="E61" s="47">
        <v>4</v>
      </c>
      <c r="F61" s="48">
        <v>3</v>
      </c>
      <c r="G61" s="87">
        <f>G62+G65+G71+G79+G80</f>
        <v>110604604</v>
      </c>
      <c r="H61" s="87">
        <f>H62+H65+H71+H79+H80</f>
        <v>12380882</v>
      </c>
      <c r="I61" s="87">
        <f>I62+I65+I71+I79+I80</f>
        <v>98223722</v>
      </c>
      <c r="J61" s="87">
        <f>J62+J65+J71+J79+J80</f>
        <v>90701472.5</v>
      </c>
    </row>
    <row r="62" spans="1:10" ht="14.25" customHeight="1">
      <c r="A62" s="11">
        <v>20</v>
      </c>
      <c r="B62" s="60" t="s">
        <v>338</v>
      </c>
      <c r="C62" s="11"/>
      <c r="D62" s="46">
        <v>0</v>
      </c>
      <c r="E62" s="47">
        <v>4</v>
      </c>
      <c r="F62" s="48">
        <v>4</v>
      </c>
      <c r="G62" s="87">
        <f>G63+G64</f>
        <v>5249168</v>
      </c>
      <c r="H62" s="87">
        <f>H63+H64</f>
        <v>0</v>
      </c>
      <c r="I62" s="87">
        <f>I63+I64</f>
        <v>5249168</v>
      </c>
      <c r="J62" s="87">
        <f>J63+J64</f>
        <v>10546204</v>
      </c>
    </row>
    <row r="63" spans="1:10" ht="15" customHeight="1">
      <c r="A63" s="9" t="s">
        <v>339</v>
      </c>
      <c r="B63" s="60" t="s">
        <v>340</v>
      </c>
      <c r="C63" s="11"/>
      <c r="D63" s="46">
        <v>0</v>
      </c>
      <c r="E63" s="47">
        <v>4</v>
      </c>
      <c r="F63" s="48">
        <v>5</v>
      </c>
      <c r="G63" s="88">
        <v>5249168</v>
      </c>
      <c r="H63" s="88"/>
      <c r="I63" s="88">
        <v>5249168</v>
      </c>
      <c r="J63" s="88">
        <v>10546204</v>
      </c>
    </row>
    <row r="64" spans="1:10" ht="15" customHeight="1">
      <c r="A64" s="11">
        <v>207</v>
      </c>
      <c r="B64" s="60" t="s">
        <v>341</v>
      </c>
      <c r="C64" s="11"/>
      <c r="D64" s="46">
        <v>0</v>
      </c>
      <c r="E64" s="47">
        <v>4</v>
      </c>
      <c r="F64" s="48">
        <v>6</v>
      </c>
      <c r="G64" s="88">
        <v>0</v>
      </c>
      <c r="H64" s="88"/>
      <c r="I64" s="88"/>
      <c r="J64" s="88"/>
    </row>
    <row r="65" spans="1:10" ht="15" customHeight="1">
      <c r="A65" s="11" t="s">
        <v>342</v>
      </c>
      <c r="B65" s="60" t="s">
        <v>343</v>
      </c>
      <c r="C65" s="11"/>
      <c r="D65" s="46">
        <v>0</v>
      </c>
      <c r="E65" s="47">
        <v>4</v>
      </c>
      <c r="F65" s="48">
        <v>7</v>
      </c>
      <c r="G65" s="87">
        <f>G66+G67+G68+G69+G70</f>
        <v>96212540</v>
      </c>
      <c r="H65" s="87">
        <f>H66+H67+H68+H69+H70</f>
        <v>12380882</v>
      </c>
      <c r="I65" s="87">
        <f>I66+I67+I68+I69+I70</f>
        <v>83831658</v>
      </c>
      <c r="J65" s="87">
        <f>J66+J67+J68+J69+J70</f>
        <v>70521279</v>
      </c>
    </row>
    <row r="66" spans="1:10" ht="15" customHeight="1">
      <c r="A66" s="11">
        <v>210</v>
      </c>
      <c r="B66" s="60" t="s">
        <v>344</v>
      </c>
      <c r="C66" s="11"/>
      <c r="D66" s="46">
        <v>0</v>
      </c>
      <c r="E66" s="47">
        <v>4</v>
      </c>
      <c r="F66" s="48">
        <v>8</v>
      </c>
      <c r="G66" s="88">
        <v>0</v>
      </c>
      <c r="H66" s="88">
        <v>0</v>
      </c>
      <c r="I66" s="88">
        <v>0</v>
      </c>
      <c r="J66" s="88">
        <v>0</v>
      </c>
    </row>
    <row r="67" spans="1:10" ht="12.75" customHeight="1">
      <c r="A67" s="11">
        <v>211</v>
      </c>
      <c r="B67" s="60" t="s">
        <v>345</v>
      </c>
      <c r="C67" s="11"/>
      <c r="D67" s="46">
        <v>0</v>
      </c>
      <c r="E67" s="47">
        <v>4</v>
      </c>
      <c r="F67" s="48">
        <v>9</v>
      </c>
      <c r="G67" s="88">
        <v>26534451</v>
      </c>
      <c r="H67" s="88">
        <v>2969909</v>
      </c>
      <c r="I67" s="88">
        <v>23564542</v>
      </c>
      <c r="J67" s="88">
        <v>19071050</v>
      </c>
    </row>
    <row r="68" spans="1:10" ht="12.75" customHeight="1">
      <c r="A68" s="11">
        <v>212</v>
      </c>
      <c r="B68" s="60" t="s">
        <v>346</v>
      </c>
      <c r="C68" s="11"/>
      <c r="D68" s="46">
        <v>0</v>
      </c>
      <c r="E68" s="47">
        <v>5</v>
      </c>
      <c r="F68" s="48">
        <v>0</v>
      </c>
      <c r="G68" s="88">
        <v>31947499</v>
      </c>
      <c r="H68" s="88">
        <v>9410973</v>
      </c>
      <c r="I68" s="88">
        <v>22536526</v>
      </c>
      <c r="J68" s="88">
        <v>12767365</v>
      </c>
    </row>
    <row r="69" spans="1:10" ht="15" customHeight="1">
      <c r="A69" s="11">
        <v>22</v>
      </c>
      <c r="B69" s="60" t="s">
        <v>347</v>
      </c>
      <c r="C69" s="11"/>
      <c r="D69" s="46">
        <v>0</v>
      </c>
      <c r="E69" s="47">
        <v>5</v>
      </c>
      <c r="F69" s="48">
        <v>1</v>
      </c>
      <c r="G69" s="88">
        <v>0</v>
      </c>
      <c r="H69" s="88">
        <v>0</v>
      </c>
      <c r="I69" s="88">
        <v>0</v>
      </c>
      <c r="J69" s="88">
        <v>0</v>
      </c>
    </row>
    <row r="70" spans="1:10" ht="15" customHeight="1">
      <c r="A70" s="11">
        <v>23</v>
      </c>
      <c r="B70" s="60" t="s">
        <v>348</v>
      </c>
      <c r="C70" s="11"/>
      <c r="D70" s="46">
        <v>0</v>
      </c>
      <c r="E70" s="47">
        <v>5</v>
      </c>
      <c r="F70" s="48">
        <v>2</v>
      </c>
      <c r="G70" s="88">
        <v>37730590</v>
      </c>
      <c r="H70" s="88">
        <v>0</v>
      </c>
      <c r="I70" s="88">
        <v>37730590</v>
      </c>
      <c r="J70" s="88">
        <v>38682864</v>
      </c>
    </row>
    <row r="71" spans="1:10" ht="15" customHeight="1">
      <c r="A71" s="11">
        <v>24</v>
      </c>
      <c r="B71" s="60" t="s">
        <v>349</v>
      </c>
      <c r="C71" s="11"/>
      <c r="D71" s="46">
        <v>0</v>
      </c>
      <c r="E71" s="47">
        <v>5</v>
      </c>
      <c r="F71" s="48">
        <v>3</v>
      </c>
      <c r="G71" s="87">
        <f>G72+G73+G74+G75+G76+G77+G78</f>
        <v>8205895</v>
      </c>
      <c r="H71" s="87">
        <f>H72+H73+H74+H75+H76+H77+H78</f>
        <v>0</v>
      </c>
      <c r="I71" s="87">
        <f>I72+I73+I74+I75+I76+I77+I78</f>
        <v>8205895</v>
      </c>
      <c r="J71" s="87">
        <f>J72+J73+J74+J75+J76+J77+J78-0.5</f>
        <v>9075077.5</v>
      </c>
    </row>
    <row r="72" spans="1:10" ht="15" customHeight="1">
      <c r="A72" s="11">
        <v>240</v>
      </c>
      <c r="B72" s="60" t="s">
        <v>350</v>
      </c>
      <c r="C72" s="11"/>
      <c r="D72" s="46">
        <v>0</v>
      </c>
      <c r="E72" s="47">
        <v>5</v>
      </c>
      <c r="F72" s="48">
        <v>4</v>
      </c>
      <c r="G72" s="88">
        <v>0</v>
      </c>
      <c r="H72" s="88"/>
      <c r="I72" s="88">
        <v>0</v>
      </c>
      <c r="J72" s="88">
        <v>0</v>
      </c>
    </row>
    <row r="73" spans="1:10" ht="15" customHeight="1">
      <c r="A73" s="11">
        <v>241</v>
      </c>
      <c r="B73" s="60" t="s">
        <v>351</v>
      </c>
      <c r="C73" s="11"/>
      <c r="D73" s="46">
        <v>0</v>
      </c>
      <c r="E73" s="47">
        <v>5</v>
      </c>
      <c r="F73" s="48">
        <v>5</v>
      </c>
      <c r="G73" s="88">
        <v>8144315</v>
      </c>
      <c r="H73" s="88"/>
      <c r="I73" s="88">
        <v>8144315</v>
      </c>
      <c r="J73" s="88">
        <v>9008726</v>
      </c>
    </row>
    <row r="74" spans="1:10" ht="15" customHeight="1">
      <c r="A74" s="11">
        <v>242</v>
      </c>
      <c r="B74" s="60" t="s">
        <v>352</v>
      </c>
      <c r="C74" s="11"/>
      <c r="D74" s="46">
        <v>0</v>
      </c>
      <c r="E74" s="47">
        <v>5</v>
      </c>
      <c r="F74" s="48">
        <v>6</v>
      </c>
      <c r="G74" s="88">
        <v>0</v>
      </c>
      <c r="H74" s="88"/>
      <c r="I74" s="88">
        <v>0</v>
      </c>
      <c r="J74" s="88">
        <v>0</v>
      </c>
    </row>
    <row r="75" spans="1:10" ht="15" customHeight="1">
      <c r="A75" s="11" t="s">
        <v>353</v>
      </c>
      <c r="B75" s="60" t="s">
        <v>354</v>
      </c>
      <c r="C75" s="11"/>
      <c r="D75" s="46">
        <v>0</v>
      </c>
      <c r="E75" s="47">
        <v>5</v>
      </c>
      <c r="F75" s="48">
        <v>7</v>
      </c>
      <c r="G75" s="88">
        <v>0</v>
      </c>
      <c r="H75" s="88"/>
      <c r="I75" s="88">
        <v>0</v>
      </c>
      <c r="J75" s="88">
        <v>0</v>
      </c>
    </row>
    <row r="76" spans="1:10" ht="15" customHeight="1">
      <c r="A76" s="11">
        <v>245</v>
      </c>
      <c r="B76" s="60" t="s">
        <v>355</v>
      </c>
      <c r="C76" s="11"/>
      <c r="D76" s="46">
        <v>0</v>
      </c>
      <c r="E76" s="47">
        <v>5</v>
      </c>
      <c r="F76" s="48">
        <v>8</v>
      </c>
      <c r="G76" s="88">
        <v>0</v>
      </c>
      <c r="H76" s="88"/>
      <c r="I76" s="88">
        <v>0</v>
      </c>
      <c r="J76" s="88">
        <v>0</v>
      </c>
    </row>
    <row r="77" spans="1:10" ht="15" customHeight="1">
      <c r="A77" s="11">
        <v>246</v>
      </c>
      <c r="B77" s="60" t="s">
        <v>356</v>
      </c>
      <c r="C77" s="11"/>
      <c r="D77" s="46">
        <v>0</v>
      </c>
      <c r="E77" s="47">
        <v>5</v>
      </c>
      <c r="F77" s="48">
        <v>9</v>
      </c>
      <c r="G77" s="88">
        <v>0</v>
      </c>
      <c r="H77" s="88"/>
      <c r="I77" s="88">
        <v>0</v>
      </c>
      <c r="J77" s="88">
        <v>0</v>
      </c>
    </row>
    <row r="78" spans="1:10" ht="15" customHeight="1">
      <c r="A78" s="11">
        <v>248</v>
      </c>
      <c r="B78" s="60" t="s">
        <v>357</v>
      </c>
      <c r="C78" s="11"/>
      <c r="D78" s="46">
        <v>0</v>
      </c>
      <c r="E78" s="47">
        <v>6</v>
      </c>
      <c r="F78" s="48">
        <v>0</v>
      </c>
      <c r="G78" s="88">
        <v>61580</v>
      </c>
      <c r="H78" s="88"/>
      <c r="I78" s="88">
        <v>61580</v>
      </c>
      <c r="J78" s="88">
        <v>66352</v>
      </c>
    </row>
    <row r="79" spans="1:10" ht="15" customHeight="1">
      <c r="A79" s="11">
        <v>27</v>
      </c>
      <c r="B79" s="60" t="s">
        <v>358</v>
      </c>
      <c r="C79" s="11"/>
      <c r="D79" s="46">
        <v>0</v>
      </c>
      <c r="E79" s="47">
        <v>6</v>
      </c>
      <c r="F79" s="48">
        <v>1</v>
      </c>
      <c r="G79" s="87">
        <v>465340</v>
      </c>
      <c r="H79" s="87"/>
      <c r="I79" s="87">
        <v>465340</v>
      </c>
      <c r="J79" s="87">
        <v>186369</v>
      </c>
    </row>
    <row r="80" spans="1:10" ht="15" customHeight="1">
      <c r="A80" s="11" t="s">
        <v>359</v>
      </c>
      <c r="B80" s="60" t="s">
        <v>360</v>
      </c>
      <c r="C80" s="11"/>
      <c r="D80" s="46">
        <v>0</v>
      </c>
      <c r="E80" s="47">
        <v>6</v>
      </c>
      <c r="F80" s="48">
        <v>2</v>
      </c>
      <c r="G80" s="87">
        <v>471661</v>
      </c>
      <c r="H80" s="87"/>
      <c r="I80" s="87">
        <v>471661</v>
      </c>
      <c r="J80" s="87">
        <v>372543</v>
      </c>
    </row>
    <row r="81" spans="1:10" ht="15" customHeight="1">
      <c r="A81" s="11">
        <v>288</v>
      </c>
      <c r="B81" s="58" t="s">
        <v>361</v>
      </c>
      <c r="C81" s="11"/>
      <c r="D81" s="46">
        <v>0</v>
      </c>
      <c r="E81" s="47">
        <v>6</v>
      </c>
      <c r="F81" s="48">
        <v>3</v>
      </c>
      <c r="G81" s="87">
        <v>866529</v>
      </c>
      <c r="H81" s="87"/>
      <c r="I81" s="87">
        <v>866529</v>
      </c>
      <c r="J81" s="87">
        <v>866529</v>
      </c>
    </row>
    <row r="82" spans="1:10" ht="15" customHeight="1">
      <c r="A82" s="11">
        <v>290</v>
      </c>
      <c r="B82" s="58" t="s">
        <v>362</v>
      </c>
      <c r="C82" s="11"/>
      <c r="D82" s="46">
        <v>0</v>
      </c>
      <c r="E82" s="47">
        <v>6</v>
      </c>
      <c r="F82" s="48">
        <v>4</v>
      </c>
      <c r="G82" s="88"/>
      <c r="H82" s="88"/>
      <c r="I82" s="88"/>
      <c r="J82" s="88"/>
    </row>
    <row r="83" spans="1:10" ht="15" customHeight="1">
      <c r="A83" s="11"/>
      <c r="B83" s="58" t="s">
        <v>363</v>
      </c>
      <c r="C83" s="11"/>
      <c r="D83" s="46">
        <v>0</v>
      </c>
      <c r="E83" s="47">
        <v>6</v>
      </c>
      <c r="F83" s="48">
        <v>5</v>
      </c>
      <c r="G83" s="87">
        <f>G19+G52+G53+G81+G82</f>
        <v>377427521.3</v>
      </c>
      <c r="H83" s="87">
        <f>H19+H52+H53+H81+H82</f>
        <v>133717251</v>
      </c>
      <c r="I83" s="87">
        <f>I19+I52+I53+I81+I82</f>
        <v>243710270</v>
      </c>
      <c r="J83" s="87">
        <f>J19+J52+J53+J81+J82</f>
        <v>228192350.5</v>
      </c>
    </row>
    <row r="84" spans="1:10" ht="15" customHeight="1">
      <c r="A84" s="11">
        <v>88</v>
      </c>
      <c r="B84" s="60" t="s">
        <v>364</v>
      </c>
      <c r="C84" s="11"/>
      <c r="D84" s="46">
        <v>0</v>
      </c>
      <c r="E84" s="47">
        <v>6</v>
      </c>
      <c r="F84" s="48">
        <v>6</v>
      </c>
      <c r="G84" s="89">
        <v>790203</v>
      </c>
      <c r="H84" s="89"/>
      <c r="I84" s="89">
        <v>790203</v>
      </c>
      <c r="J84" s="89">
        <v>718844</v>
      </c>
    </row>
    <row r="85" spans="1:10" ht="15" customHeight="1">
      <c r="A85" s="11"/>
      <c r="B85" s="60" t="s">
        <v>365</v>
      </c>
      <c r="C85" s="11"/>
      <c r="D85" s="46">
        <v>0</v>
      </c>
      <c r="E85" s="47">
        <v>6</v>
      </c>
      <c r="F85" s="48">
        <v>7</v>
      </c>
      <c r="G85" s="87">
        <f>G83+G84</f>
        <v>378217724.3</v>
      </c>
      <c r="H85" s="87">
        <f>H83+H84</f>
        <v>133717251</v>
      </c>
      <c r="I85" s="87">
        <f>I83+I84</f>
        <v>244500473</v>
      </c>
      <c r="J85" s="87">
        <f>J83+J84</f>
        <v>228911194.5</v>
      </c>
    </row>
    <row r="86" spans="1:10" ht="12.75" customHeight="1">
      <c r="A86" s="11"/>
      <c r="B86" s="61"/>
      <c r="C86" s="61"/>
      <c r="D86" s="61"/>
      <c r="E86" s="61"/>
      <c r="F86" s="61"/>
      <c r="G86" s="88"/>
      <c r="H86" s="88"/>
      <c r="I86" s="88"/>
      <c r="J86" s="88"/>
    </row>
    <row r="87" spans="1:10" ht="13.5" customHeight="1">
      <c r="A87" s="11"/>
      <c r="B87" s="8" t="s">
        <v>366</v>
      </c>
      <c r="C87" s="11"/>
      <c r="D87" s="181"/>
      <c r="E87" s="181"/>
      <c r="F87" s="181"/>
      <c r="G87" s="247" t="s">
        <v>620</v>
      </c>
      <c r="H87" s="248"/>
      <c r="I87" s="249"/>
      <c r="J87" s="107" t="s">
        <v>621</v>
      </c>
    </row>
    <row r="88" spans="1:10" ht="13.5">
      <c r="A88" s="7">
        <v>1</v>
      </c>
      <c r="B88" s="7">
        <v>2</v>
      </c>
      <c r="C88" s="7">
        <v>3</v>
      </c>
      <c r="D88" s="238">
        <v>4</v>
      </c>
      <c r="E88" s="239"/>
      <c r="F88" s="240"/>
      <c r="G88" s="247">
        <v>5</v>
      </c>
      <c r="H88" s="250"/>
      <c r="I88" s="251"/>
      <c r="J88" s="107">
        <v>6</v>
      </c>
    </row>
    <row r="89" spans="1:10" ht="15" customHeight="1">
      <c r="A89" s="11"/>
      <c r="B89" s="58" t="s">
        <v>367</v>
      </c>
      <c r="C89" s="11"/>
      <c r="D89" s="62">
        <v>1</v>
      </c>
      <c r="E89" s="63">
        <v>0</v>
      </c>
      <c r="F89" s="64">
        <v>1</v>
      </c>
      <c r="G89" s="303">
        <f>G90-G97+G98+G99+G102+G103-G104+G105-G110-G115</f>
        <v>165936303</v>
      </c>
      <c r="H89" s="304"/>
      <c r="I89" s="305"/>
      <c r="J89" s="100">
        <f>J90-J97+J98+J99+J102+J103-J104+J105-J110-J115</f>
        <v>152858050</v>
      </c>
    </row>
    <row r="90" spans="1:10" ht="15" customHeight="1">
      <c r="A90" s="11">
        <v>30</v>
      </c>
      <c r="B90" s="8" t="s">
        <v>368</v>
      </c>
      <c r="C90" s="11"/>
      <c r="D90" s="62">
        <v>1</v>
      </c>
      <c r="E90" s="63">
        <v>0</v>
      </c>
      <c r="F90" s="64">
        <v>2</v>
      </c>
      <c r="G90" s="303">
        <f>G91+G92+G93+G94+G95+G96</f>
        <v>88299870</v>
      </c>
      <c r="H90" s="304"/>
      <c r="I90" s="305"/>
      <c r="J90" s="100">
        <f>J91+J92+J93+J94+J95+J96</f>
        <v>78299870</v>
      </c>
    </row>
    <row r="91" spans="1:10" ht="15" customHeight="1">
      <c r="A91" s="11">
        <v>300</v>
      </c>
      <c r="B91" s="9" t="s">
        <v>369</v>
      </c>
      <c r="C91" s="11"/>
      <c r="D91" s="46">
        <v>1</v>
      </c>
      <c r="E91" s="47">
        <v>0</v>
      </c>
      <c r="F91" s="48">
        <v>3</v>
      </c>
      <c r="G91" s="218">
        <v>88299870</v>
      </c>
      <c r="H91" s="219"/>
      <c r="I91" s="220"/>
      <c r="J91" s="104">
        <v>78299870</v>
      </c>
    </row>
    <row r="92" spans="1:10" ht="15" customHeight="1">
      <c r="A92" s="11">
        <v>302</v>
      </c>
      <c r="B92" s="9" t="s">
        <v>370</v>
      </c>
      <c r="C92" s="11"/>
      <c r="D92" s="46">
        <v>1</v>
      </c>
      <c r="E92" s="47">
        <v>0</v>
      </c>
      <c r="F92" s="48">
        <v>4</v>
      </c>
      <c r="G92" s="306"/>
      <c r="H92" s="307"/>
      <c r="I92" s="308"/>
      <c r="J92" s="101"/>
    </row>
    <row r="93" spans="1:10" ht="15" customHeight="1">
      <c r="A93" s="11">
        <v>303</v>
      </c>
      <c r="B93" s="9" t="s">
        <v>371</v>
      </c>
      <c r="C93" s="11"/>
      <c r="D93" s="46">
        <v>1</v>
      </c>
      <c r="E93" s="47">
        <v>0</v>
      </c>
      <c r="F93" s="48">
        <v>5</v>
      </c>
      <c r="G93" s="306"/>
      <c r="H93" s="307"/>
      <c r="I93" s="308"/>
      <c r="J93" s="101"/>
    </row>
    <row r="94" spans="1:10" ht="15" customHeight="1">
      <c r="A94" s="11">
        <v>304</v>
      </c>
      <c r="B94" s="9" t="s">
        <v>372</v>
      </c>
      <c r="C94" s="11"/>
      <c r="D94" s="46">
        <v>1</v>
      </c>
      <c r="E94" s="47">
        <v>0</v>
      </c>
      <c r="F94" s="48">
        <v>6</v>
      </c>
      <c r="G94" s="306"/>
      <c r="H94" s="307"/>
      <c r="I94" s="308"/>
      <c r="J94" s="101"/>
    </row>
    <row r="95" spans="1:10" ht="15" customHeight="1">
      <c r="A95" s="11">
        <v>305</v>
      </c>
      <c r="B95" s="9" t="s">
        <v>373</v>
      </c>
      <c r="C95" s="11"/>
      <c r="D95" s="46">
        <v>1</v>
      </c>
      <c r="E95" s="47">
        <v>0</v>
      </c>
      <c r="F95" s="48">
        <v>7</v>
      </c>
      <c r="G95" s="306"/>
      <c r="H95" s="307"/>
      <c r="I95" s="308"/>
      <c r="J95" s="101"/>
    </row>
    <row r="96" spans="1:10" ht="15" customHeight="1">
      <c r="A96" s="11">
        <v>309</v>
      </c>
      <c r="B96" s="9" t="s">
        <v>374</v>
      </c>
      <c r="C96" s="11"/>
      <c r="D96" s="46">
        <v>1</v>
      </c>
      <c r="E96" s="47">
        <v>0</v>
      </c>
      <c r="F96" s="48">
        <v>8</v>
      </c>
      <c r="G96" s="306"/>
      <c r="H96" s="307"/>
      <c r="I96" s="308"/>
      <c r="J96" s="101"/>
    </row>
    <row r="97" spans="1:10" ht="15" customHeight="1">
      <c r="A97" s="11">
        <v>31</v>
      </c>
      <c r="B97" s="8" t="s">
        <v>375</v>
      </c>
      <c r="C97" s="11"/>
      <c r="D97" s="46">
        <v>1</v>
      </c>
      <c r="E97" s="47">
        <v>0</v>
      </c>
      <c r="F97" s="48">
        <v>9</v>
      </c>
      <c r="G97" s="306"/>
      <c r="H97" s="307"/>
      <c r="I97" s="308"/>
      <c r="J97" s="101"/>
    </row>
    <row r="98" spans="1:10" ht="15" customHeight="1">
      <c r="A98" s="11">
        <v>320</v>
      </c>
      <c r="B98" s="8" t="s">
        <v>376</v>
      </c>
      <c r="C98" s="11"/>
      <c r="D98" s="46">
        <v>1</v>
      </c>
      <c r="E98" s="47">
        <v>1</v>
      </c>
      <c r="F98" s="48">
        <v>0</v>
      </c>
      <c r="G98" s="252">
        <v>8541577</v>
      </c>
      <c r="H98" s="253"/>
      <c r="I98" s="254"/>
      <c r="J98" s="100">
        <v>6547807</v>
      </c>
    </row>
    <row r="99" spans="1:10" ht="15" customHeight="1">
      <c r="A99" s="11"/>
      <c r="B99" s="8" t="s">
        <v>377</v>
      </c>
      <c r="C99" s="11"/>
      <c r="D99" s="46">
        <v>1</v>
      </c>
      <c r="E99" s="47">
        <v>1</v>
      </c>
      <c r="F99" s="48">
        <v>1</v>
      </c>
      <c r="G99" s="303">
        <f>G100+G101</f>
        <v>45821040</v>
      </c>
      <c r="H99" s="304"/>
      <c r="I99" s="305"/>
      <c r="J99" s="100">
        <f>J100+J101</f>
        <v>45821040</v>
      </c>
    </row>
    <row r="100" spans="1:10" ht="15" customHeight="1">
      <c r="A100" s="11">
        <v>321</v>
      </c>
      <c r="B100" s="9" t="s">
        <v>378</v>
      </c>
      <c r="C100" s="11"/>
      <c r="D100" s="46">
        <v>1</v>
      </c>
      <c r="E100" s="47">
        <v>1</v>
      </c>
      <c r="F100" s="48">
        <v>2</v>
      </c>
      <c r="G100" s="309">
        <v>45821040</v>
      </c>
      <c r="H100" s="310"/>
      <c r="I100" s="311"/>
      <c r="J100" s="101">
        <v>45821040</v>
      </c>
    </row>
    <row r="101" spans="1:10" ht="15" customHeight="1">
      <c r="A101" s="11">
        <v>322</v>
      </c>
      <c r="B101" s="9" t="s">
        <v>379</v>
      </c>
      <c r="C101" s="11"/>
      <c r="D101" s="46">
        <v>1</v>
      </c>
      <c r="E101" s="47">
        <v>1</v>
      </c>
      <c r="F101" s="48">
        <v>3</v>
      </c>
      <c r="G101" s="306"/>
      <c r="H101" s="307"/>
      <c r="I101" s="308"/>
      <c r="J101" s="101"/>
    </row>
    <row r="102" spans="1:10" ht="15" customHeight="1">
      <c r="A102" s="11" t="s">
        <v>380</v>
      </c>
      <c r="B102" s="8" t="s">
        <v>381</v>
      </c>
      <c r="C102" s="11"/>
      <c r="D102" s="46">
        <v>1</v>
      </c>
      <c r="E102" s="47">
        <v>1</v>
      </c>
      <c r="F102" s="48">
        <v>4</v>
      </c>
      <c r="G102" s="306"/>
      <c r="H102" s="307"/>
      <c r="I102" s="308"/>
      <c r="J102" s="101"/>
    </row>
    <row r="103" spans="1:10" ht="15" customHeight="1">
      <c r="A103" s="11" t="s">
        <v>380</v>
      </c>
      <c r="B103" s="8" t="s">
        <v>382</v>
      </c>
      <c r="C103" s="11"/>
      <c r="D103" s="46">
        <v>1</v>
      </c>
      <c r="E103" s="47">
        <v>1</v>
      </c>
      <c r="F103" s="48">
        <v>5</v>
      </c>
      <c r="G103" s="306"/>
      <c r="H103" s="307"/>
      <c r="I103" s="308"/>
      <c r="J103" s="101"/>
    </row>
    <row r="104" spans="1:10" ht="13.5">
      <c r="A104" s="11" t="s">
        <v>380</v>
      </c>
      <c r="B104" s="8" t="s">
        <v>383</v>
      </c>
      <c r="C104" s="11"/>
      <c r="D104" s="46">
        <v>1</v>
      </c>
      <c r="E104" s="47">
        <v>1</v>
      </c>
      <c r="F104" s="48">
        <v>6</v>
      </c>
      <c r="G104" s="306"/>
      <c r="H104" s="307"/>
      <c r="I104" s="308"/>
      <c r="J104" s="101"/>
    </row>
    <row r="105" spans="1:10" ht="15" customHeight="1">
      <c r="A105" s="11">
        <v>34</v>
      </c>
      <c r="B105" s="8" t="s">
        <v>384</v>
      </c>
      <c r="C105" s="11"/>
      <c r="D105" s="46">
        <v>1</v>
      </c>
      <c r="E105" s="47">
        <v>1</v>
      </c>
      <c r="F105" s="48">
        <v>7</v>
      </c>
      <c r="G105" s="303">
        <f>G106+G107+G108+G109</f>
        <v>23476498</v>
      </c>
      <c r="H105" s="304"/>
      <c r="I105" s="305"/>
      <c r="J105" s="100">
        <f>J106+J107+J108+J109</f>
        <v>23180323</v>
      </c>
    </row>
    <row r="106" spans="1:10" ht="15" customHeight="1">
      <c r="A106" s="11">
        <v>340</v>
      </c>
      <c r="B106" s="9" t="s">
        <v>385</v>
      </c>
      <c r="C106" s="11"/>
      <c r="D106" s="46">
        <v>1</v>
      </c>
      <c r="E106" s="47">
        <v>1</v>
      </c>
      <c r="F106" s="48">
        <v>8</v>
      </c>
      <c r="G106" s="312">
        <v>17983252</v>
      </c>
      <c r="H106" s="313"/>
      <c r="I106" s="314"/>
      <c r="J106" s="101">
        <v>13704738</v>
      </c>
    </row>
    <row r="107" spans="1:10" ht="15" customHeight="1">
      <c r="A107" s="11">
        <v>341</v>
      </c>
      <c r="B107" s="9" t="s">
        <v>386</v>
      </c>
      <c r="C107" s="11"/>
      <c r="D107" s="46">
        <v>1</v>
      </c>
      <c r="E107" s="47">
        <v>1</v>
      </c>
      <c r="F107" s="48">
        <v>9</v>
      </c>
      <c r="G107" s="309">
        <v>5493246</v>
      </c>
      <c r="H107" s="310"/>
      <c r="I107" s="311"/>
      <c r="J107" s="101">
        <v>9475585</v>
      </c>
    </row>
    <row r="108" spans="1:10" ht="15" customHeight="1">
      <c r="A108" s="11">
        <v>342</v>
      </c>
      <c r="B108" s="9" t="s">
        <v>387</v>
      </c>
      <c r="C108" s="11"/>
      <c r="D108" s="46">
        <v>1</v>
      </c>
      <c r="E108" s="47">
        <v>2</v>
      </c>
      <c r="F108" s="48">
        <v>0</v>
      </c>
      <c r="G108" s="306"/>
      <c r="H108" s="307"/>
      <c r="I108" s="308"/>
      <c r="J108" s="101"/>
    </row>
    <row r="109" spans="1:10" ht="15" customHeight="1">
      <c r="A109" s="11">
        <v>343</v>
      </c>
      <c r="B109" s="9" t="s">
        <v>388</v>
      </c>
      <c r="C109" s="11"/>
      <c r="D109" s="46">
        <v>1</v>
      </c>
      <c r="E109" s="47">
        <v>2</v>
      </c>
      <c r="F109" s="48">
        <v>1</v>
      </c>
      <c r="G109" s="306"/>
      <c r="H109" s="307"/>
      <c r="I109" s="308"/>
      <c r="J109" s="101"/>
    </row>
    <row r="110" spans="1:10" ht="15" customHeight="1">
      <c r="A110" s="11">
        <v>35</v>
      </c>
      <c r="B110" s="8" t="s">
        <v>389</v>
      </c>
      <c r="C110" s="11"/>
      <c r="D110" s="46">
        <v>1</v>
      </c>
      <c r="E110" s="47">
        <v>2</v>
      </c>
      <c r="F110" s="48">
        <v>2</v>
      </c>
      <c r="G110" s="303">
        <f>G111+G112+G113+G114</f>
        <v>0</v>
      </c>
      <c r="H110" s="304"/>
      <c r="I110" s="305"/>
      <c r="J110" s="100">
        <f>J111+J112+J113+J114</f>
        <v>0</v>
      </c>
    </row>
    <row r="111" spans="1:10" ht="15" customHeight="1">
      <c r="A111" s="11">
        <v>350</v>
      </c>
      <c r="B111" s="9" t="s">
        <v>390</v>
      </c>
      <c r="C111" s="11"/>
      <c r="D111" s="46">
        <v>1</v>
      </c>
      <c r="E111" s="47">
        <v>2</v>
      </c>
      <c r="F111" s="48">
        <v>3</v>
      </c>
      <c r="G111" s="306"/>
      <c r="H111" s="307"/>
      <c r="I111" s="308"/>
      <c r="J111" s="101"/>
    </row>
    <row r="112" spans="1:10" ht="12.75">
      <c r="A112" s="11">
        <v>351</v>
      </c>
      <c r="B112" s="9" t="s">
        <v>391</v>
      </c>
      <c r="C112" s="11"/>
      <c r="D112" s="46">
        <v>1</v>
      </c>
      <c r="E112" s="47">
        <v>2</v>
      </c>
      <c r="F112" s="48">
        <v>4</v>
      </c>
      <c r="G112" s="306"/>
      <c r="H112" s="307"/>
      <c r="I112" s="308"/>
      <c r="J112" s="101"/>
    </row>
    <row r="113" spans="1:10" ht="15" customHeight="1">
      <c r="A113" s="11">
        <v>352</v>
      </c>
      <c r="B113" s="9" t="s">
        <v>392</v>
      </c>
      <c r="C113" s="11"/>
      <c r="D113" s="46">
        <v>1</v>
      </c>
      <c r="E113" s="47">
        <v>2</v>
      </c>
      <c r="F113" s="48">
        <v>5</v>
      </c>
      <c r="G113" s="306"/>
      <c r="H113" s="307"/>
      <c r="I113" s="308"/>
      <c r="J113" s="101"/>
    </row>
    <row r="114" spans="1:10" ht="15" customHeight="1">
      <c r="A114" s="11">
        <v>353</v>
      </c>
      <c r="B114" s="9" t="s">
        <v>393</v>
      </c>
      <c r="C114" s="11"/>
      <c r="D114" s="46">
        <v>1</v>
      </c>
      <c r="E114" s="47">
        <v>2</v>
      </c>
      <c r="F114" s="48">
        <v>6</v>
      </c>
      <c r="G114" s="306"/>
      <c r="H114" s="307"/>
      <c r="I114" s="308"/>
      <c r="J114" s="101"/>
    </row>
    <row r="115" spans="1:10" ht="15" customHeight="1">
      <c r="A115" s="11">
        <v>360</v>
      </c>
      <c r="B115" s="8" t="s">
        <v>394</v>
      </c>
      <c r="C115" s="11"/>
      <c r="D115" s="46">
        <v>1</v>
      </c>
      <c r="E115" s="47">
        <v>2</v>
      </c>
      <c r="F115" s="48">
        <v>7</v>
      </c>
      <c r="G115" s="252">
        <v>202682</v>
      </c>
      <c r="H115" s="253"/>
      <c r="I115" s="254"/>
      <c r="J115" s="100">
        <v>990990</v>
      </c>
    </row>
    <row r="116" spans="1:10" ht="15" customHeight="1">
      <c r="A116" s="11" t="s">
        <v>395</v>
      </c>
      <c r="B116" s="8" t="s">
        <v>396</v>
      </c>
      <c r="C116" s="11"/>
      <c r="D116" s="46">
        <v>1</v>
      </c>
      <c r="E116" s="47">
        <v>2</v>
      </c>
      <c r="F116" s="48">
        <v>8</v>
      </c>
      <c r="G116" s="303">
        <f>G117+G118</f>
        <v>6037512</v>
      </c>
      <c r="H116" s="304"/>
      <c r="I116" s="305"/>
      <c r="J116" s="100">
        <f>J117+J118</f>
        <v>6428520</v>
      </c>
    </row>
    <row r="117" spans="1:10" ht="15" customHeight="1">
      <c r="A117" s="11" t="s">
        <v>395</v>
      </c>
      <c r="B117" s="9" t="s">
        <v>397</v>
      </c>
      <c r="C117" s="11"/>
      <c r="D117" s="46">
        <v>1</v>
      </c>
      <c r="E117" s="47">
        <v>2</v>
      </c>
      <c r="F117" s="48">
        <v>9</v>
      </c>
      <c r="G117" s="309">
        <v>6037512</v>
      </c>
      <c r="H117" s="310"/>
      <c r="I117" s="311"/>
      <c r="J117" s="101">
        <v>6428520</v>
      </c>
    </row>
    <row r="118" spans="1:10" ht="15" customHeight="1">
      <c r="A118" s="11" t="s">
        <v>395</v>
      </c>
      <c r="B118" s="9" t="s">
        <v>398</v>
      </c>
      <c r="C118" s="11"/>
      <c r="D118" s="46">
        <v>1</v>
      </c>
      <c r="E118" s="47">
        <v>3</v>
      </c>
      <c r="F118" s="48">
        <v>0</v>
      </c>
      <c r="G118" s="306"/>
      <c r="H118" s="307"/>
      <c r="I118" s="308"/>
      <c r="J118" s="101"/>
    </row>
    <row r="119" spans="1:10" ht="15" customHeight="1">
      <c r="A119" s="11"/>
      <c r="B119" s="8" t="s">
        <v>399</v>
      </c>
      <c r="C119" s="11"/>
      <c r="D119" s="46">
        <v>1</v>
      </c>
      <c r="E119" s="47">
        <v>3</v>
      </c>
      <c r="F119" s="48">
        <v>1</v>
      </c>
      <c r="G119" s="303">
        <f>G120+G121+G122+G123+G124+G125+G126</f>
        <v>2929160</v>
      </c>
      <c r="H119" s="304"/>
      <c r="I119" s="305"/>
      <c r="J119" s="100">
        <f>J120+J121+J122+J123+J124+J125+J126</f>
        <v>5048982</v>
      </c>
    </row>
    <row r="120" spans="1:10" ht="15" customHeight="1">
      <c r="A120" s="11">
        <v>410</v>
      </c>
      <c r="B120" s="9" t="s">
        <v>400</v>
      </c>
      <c r="C120" s="11"/>
      <c r="D120" s="46">
        <v>1</v>
      </c>
      <c r="E120" s="47">
        <v>3</v>
      </c>
      <c r="F120" s="48">
        <v>2</v>
      </c>
      <c r="G120" s="309">
        <v>0</v>
      </c>
      <c r="H120" s="310"/>
      <c r="I120" s="311"/>
      <c r="J120" s="101">
        <v>0</v>
      </c>
    </row>
    <row r="121" spans="1:10" ht="15" customHeight="1">
      <c r="A121" s="11">
        <v>411</v>
      </c>
      <c r="B121" s="9" t="s">
        <v>401</v>
      </c>
      <c r="C121" s="11"/>
      <c r="D121" s="46">
        <v>1</v>
      </c>
      <c r="E121" s="47">
        <v>3</v>
      </c>
      <c r="F121" s="48">
        <v>3</v>
      </c>
      <c r="G121" s="309">
        <v>0</v>
      </c>
      <c r="H121" s="310"/>
      <c r="I121" s="311"/>
      <c r="J121" s="101">
        <v>0</v>
      </c>
    </row>
    <row r="122" spans="1:10" ht="15" customHeight="1">
      <c r="A122" s="11">
        <v>412</v>
      </c>
      <c r="B122" s="9" t="s">
        <v>402</v>
      </c>
      <c r="C122" s="11"/>
      <c r="D122" s="46">
        <v>1</v>
      </c>
      <c r="E122" s="47">
        <v>3</v>
      </c>
      <c r="F122" s="48">
        <v>4</v>
      </c>
      <c r="G122" s="309">
        <v>0</v>
      </c>
      <c r="H122" s="310"/>
      <c r="I122" s="311"/>
      <c r="J122" s="101">
        <v>0</v>
      </c>
    </row>
    <row r="123" spans="1:10" ht="15" customHeight="1">
      <c r="A123" s="11" t="s">
        <v>403</v>
      </c>
      <c r="B123" s="9" t="s">
        <v>404</v>
      </c>
      <c r="C123" s="11"/>
      <c r="D123" s="46">
        <v>1</v>
      </c>
      <c r="E123" s="47">
        <v>3</v>
      </c>
      <c r="F123" s="48">
        <v>5</v>
      </c>
      <c r="G123" s="309">
        <v>2649684</v>
      </c>
      <c r="H123" s="310"/>
      <c r="I123" s="311"/>
      <c r="J123" s="101">
        <v>4769506</v>
      </c>
    </row>
    <row r="124" spans="1:10" ht="15" customHeight="1">
      <c r="A124" s="11" t="s">
        <v>405</v>
      </c>
      <c r="B124" s="9" t="s">
        <v>406</v>
      </c>
      <c r="C124" s="11"/>
      <c r="D124" s="46">
        <v>1</v>
      </c>
      <c r="E124" s="47">
        <v>3</v>
      </c>
      <c r="F124" s="48">
        <v>6</v>
      </c>
      <c r="G124" s="309">
        <v>279476</v>
      </c>
      <c r="H124" s="310"/>
      <c r="I124" s="311"/>
      <c r="J124" s="101">
        <v>279476</v>
      </c>
    </row>
    <row r="125" spans="1:10" ht="15" customHeight="1">
      <c r="A125" s="11">
        <v>417</v>
      </c>
      <c r="B125" s="9" t="s">
        <v>407</v>
      </c>
      <c r="C125" s="11"/>
      <c r="D125" s="46">
        <v>1</v>
      </c>
      <c r="E125" s="47">
        <v>3</v>
      </c>
      <c r="F125" s="48">
        <v>7</v>
      </c>
      <c r="G125" s="306"/>
      <c r="H125" s="307"/>
      <c r="I125" s="308"/>
      <c r="J125" s="101"/>
    </row>
    <row r="126" spans="1:10" ht="15" customHeight="1">
      <c r="A126" s="11">
        <v>419</v>
      </c>
      <c r="B126" s="9" t="s">
        <v>408</v>
      </c>
      <c r="C126" s="11"/>
      <c r="D126" s="46">
        <v>1</v>
      </c>
      <c r="E126" s="47">
        <v>3</v>
      </c>
      <c r="F126" s="48">
        <v>8</v>
      </c>
      <c r="G126" s="306"/>
      <c r="H126" s="307"/>
      <c r="I126" s="308"/>
      <c r="J126" s="101"/>
    </row>
    <row r="127" spans="1:10" ht="15" customHeight="1">
      <c r="A127" s="11">
        <v>408</v>
      </c>
      <c r="B127" s="8" t="s">
        <v>409</v>
      </c>
      <c r="C127" s="11"/>
      <c r="D127" s="46">
        <v>1</v>
      </c>
      <c r="E127" s="47">
        <v>3</v>
      </c>
      <c r="F127" s="48">
        <v>9</v>
      </c>
      <c r="G127" s="306"/>
      <c r="H127" s="307"/>
      <c r="I127" s="308"/>
      <c r="J127" s="101"/>
    </row>
    <row r="128" spans="1:10" ht="26.25">
      <c r="A128" s="11"/>
      <c r="B128" s="8" t="s">
        <v>410</v>
      </c>
      <c r="C128" s="11"/>
      <c r="D128" s="46">
        <v>1</v>
      </c>
      <c r="E128" s="47">
        <v>4</v>
      </c>
      <c r="F128" s="48">
        <v>0</v>
      </c>
      <c r="G128" s="303">
        <f>G129+G137+G143+G144+G148+G149+G150+G151</f>
        <v>49523752</v>
      </c>
      <c r="H128" s="304"/>
      <c r="I128" s="305"/>
      <c r="J128" s="100">
        <f>J129+J137+J143+J144+J148+J149+J150+J151</f>
        <v>41239646.8</v>
      </c>
    </row>
    <row r="129" spans="1:10" ht="15" customHeight="1">
      <c r="A129" s="11">
        <v>42</v>
      </c>
      <c r="B129" s="8" t="s">
        <v>411</v>
      </c>
      <c r="C129" s="11"/>
      <c r="D129" s="46">
        <v>1</v>
      </c>
      <c r="E129" s="47">
        <v>4</v>
      </c>
      <c r="F129" s="48">
        <v>1</v>
      </c>
      <c r="G129" s="303">
        <f>G130+G131+G132+G133+G134+G135+G136</f>
        <v>27660769</v>
      </c>
      <c r="H129" s="304"/>
      <c r="I129" s="305"/>
      <c r="J129" s="100">
        <f>J130+J131+J132+J133+J134+J135+J136</f>
        <v>16635447</v>
      </c>
    </row>
    <row r="130" spans="1:10" ht="15" customHeight="1">
      <c r="A130" s="11">
        <v>420</v>
      </c>
      <c r="B130" s="9" t="s">
        <v>412</v>
      </c>
      <c r="C130" s="11"/>
      <c r="D130" s="46">
        <v>1</v>
      </c>
      <c r="E130" s="47">
        <v>4</v>
      </c>
      <c r="F130" s="48">
        <v>2</v>
      </c>
      <c r="G130" s="309">
        <v>0</v>
      </c>
      <c r="H130" s="310"/>
      <c r="I130" s="311"/>
      <c r="J130" s="101">
        <v>0</v>
      </c>
    </row>
    <row r="131" spans="1:10" ht="15" customHeight="1">
      <c r="A131" s="11">
        <v>421</v>
      </c>
      <c r="B131" s="9" t="s">
        <v>413</v>
      </c>
      <c r="C131" s="11"/>
      <c r="D131" s="46">
        <v>1</v>
      </c>
      <c r="E131" s="47">
        <v>4</v>
      </c>
      <c r="F131" s="48">
        <v>3</v>
      </c>
      <c r="G131" s="309">
        <v>0</v>
      </c>
      <c r="H131" s="310"/>
      <c r="I131" s="311"/>
      <c r="J131" s="101">
        <v>0</v>
      </c>
    </row>
    <row r="132" spans="1:10" ht="15" customHeight="1">
      <c r="A132" s="11">
        <v>422</v>
      </c>
      <c r="B132" s="9" t="s">
        <v>414</v>
      </c>
      <c r="C132" s="11"/>
      <c r="D132" s="46">
        <v>1</v>
      </c>
      <c r="E132" s="47">
        <v>4</v>
      </c>
      <c r="F132" s="48">
        <v>4</v>
      </c>
      <c r="G132" s="309">
        <v>23682430</v>
      </c>
      <c r="H132" s="310"/>
      <c r="I132" s="311"/>
      <c r="J132" s="101">
        <v>10065124</v>
      </c>
    </row>
    <row r="133" spans="1:10" ht="15" customHeight="1">
      <c r="A133" s="11">
        <v>423</v>
      </c>
      <c r="B133" s="9" t="s">
        <v>415</v>
      </c>
      <c r="C133" s="11"/>
      <c r="D133" s="46">
        <v>1</v>
      </c>
      <c r="E133" s="47">
        <v>4</v>
      </c>
      <c r="F133" s="48">
        <v>5</v>
      </c>
      <c r="G133" s="309">
        <v>0</v>
      </c>
      <c r="H133" s="310"/>
      <c r="I133" s="311"/>
      <c r="J133" s="101">
        <v>0</v>
      </c>
    </row>
    <row r="134" spans="1:10" ht="15" customHeight="1">
      <c r="A134" s="11" t="s">
        <v>416</v>
      </c>
      <c r="B134" s="9" t="s">
        <v>417</v>
      </c>
      <c r="C134" s="11"/>
      <c r="D134" s="46">
        <v>1</v>
      </c>
      <c r="E134" s="47">
        <v>4</v>
      </c>
      <c r="F134" s="48">
        <v>6</v>
      </c>
      <c r="G134" s="309">
        <v>3977939</v>
      </c>
      <c r="H134" s="310"/>
      <c r="I134" s="311"/>
      <c r="J134" s="101">
        <v>6563430</v>
      </c>
    </row>
    <row r="135" spans="1:10" ht="12.75">
      <c r="A135" s="11">
        <v>427</v>
      </c>
      <c r="B135" s="9" t="s">
        <v>418</v>
      </c>
      <c r="C135" s="11"/>
      <c r="D135" s="46">
        <v>1</v>
      </c>
      <c r="E135" s="47">
        <v>4</v>
      </c>
      <c r="F135" s="48">
        <v>7</v>
      </c>
      <c r="G135" s="309">
        <v>0</v>
      </c>
      <c r="H135" s="310"/>
      <c r="I135" s="311"/>
      <c r="J135" s="101">
        <v>0</v>
      </c>
    </row>
    <row r="136" spans="1:10" ht="15" customHeight="1">
      <c r="A136" s="11">
        <v>429</v>
      </c>
      <c r="B136" s="9" t="s">
        <v>419</v>
      </c>
      <c r="C136" s="11"/>
      <c r="D136" s="46">
        <v>1</v>
      </c>
      <c r="E136" s="47">
        <v>4</v>
      </c>
      <c r="F136" s="48">
        <v>8</v>
      </c>
      <c r="G136" s="309">
        <v>400</v>
      </c>
      <c r="H136" s="310"/>
      <c r="I136" s="311"/>
      <c r="J136" s="101">
        <v>6893</v>
      </c>
    </row>
    <row r="137" spans="1:10" ht="15" customHeight="1">
      <c r="A137" s="11">
        <v>43</v>
      </c>
      <c r="B137" s="8" t="s">
        <v>420</v>
      </c>
      <c r="C137" s="11"/>
      <c r="D137" s="46">
        <v>1</v>
      </c>
      <c r="E137" s="47">
        <v>4</v>
      </c>
      <c r="F137" s="48">
        <v>9</v>
      </c>
      <c r="G137" s="303">
        <f>G138+G139+G140+G141+G142</f>
        <v>9109019</v>
      </c>
      <c r="H137" s="304"/>
      <c r="I137" s="305"/>
      <c r="J137" s="100">
        <f>J138+J139+J140+J141+J142</f>
        <v>12158337</v>
      </c>
    </row>
    <row r="138" spans="1:10" ht="15" customHeight="1">
      <c r="A138" s="11">
        <v>430</v>
      </c>
      <c r="B138" s="9" t="s">
        <v>421</v>
      </c>
      <c r="C138" s="11"/>
      <c r="D138" s="46">
        <v>1</v>
      </c>
      <c r="E138" s="47">
        <v>5</v>
      </c>
      <c r="F138" s="48">
        <v>0</v>
      </c>
      <c r="G138" s="309">
        <v>0</v>
      </c>
      <c r="H138" s="310"/>
      <c r="I138" s="311"/>
      <c r="J138" s="101">
        <v>0</v>
      </c>
    </row>
    <row r="139" spans="1:10" ht="12.75">
      <c r="A139" s="11">
        <v>431</v>
      </c>
      <c r="B139" s="9" t="s">
        <v>422</v>
      </c>
      <c r="C139" s="11"/>
      <c r="D139" s="46">
        <v>1</v>
      </c>
      <c r="E139" s="47">
        <v>5</v>
      </c>
      <c r="F139" s="48">
        <v>1</v>
      </c>
      <c r="G139" s="309">
        <v>0</v>
      </c>
      <c r="H139" s="310"/>
      <c r="I139" s="311"/>
      <c r="J139" s="101">
        <v>0</v>
      </c>
    </row>
    <row r="140" spans="1:10" ht="15" customHeight="1">
      <c r="A140" s="11">
        <v>432</v>
      </c>
      <c r="B140" s="9" t="s">
        <v>423</v>
      </c>
      <c r="C140" s="11"/>
      <c r="D140" s="46">
        <v>1</v>
      </c>
      <c r="E140" s="47">
        <v>5</v>
      </c>
      <c r="F140" s="48">
        <v>2</v>
      </c>
      <c r="G140" s="309">
        <v>2867923</v>
      </c>
      <c r="H140" s="310"/>
      <c r="I140" s="311"/>
      <c r="J140" s="101">
        <v>3483748</v>
      </c>
    </row>
    <row r="141" spans="1:10" ht="15" customHeight="1">
      <c r="A141" s="11">
        <v>433</v>
      </c>
      <c r="B141" s="9" t="s">
        <v>424</v>
      </c>
      <c r="C141" s="11"/>
      <c r="D141" s="46">
        <v>1</v>
      </c>
      <c r="E141" s="47">
        <v>5</v>
      </c>
      <c r="F141" s="48">
        <v>3</v>
      </c>
      <c r="G141" s="309">
        <v>6241096</v>
      </c>
      <c r="H141" s="310"/>
      <c r="I141" s="311"/>
      <c r="J141" s="101">
        <v>8674589</v>
      </c>
    </row>
    <row r="142" spans="1:10" ht="15" customHeight="1">
      <c r="A142" s="11">
        <v>439</v>
      </c>
      <c r="B142" s="9" t="s">
        <v>425</v>
      </c>
      <c r="C142" s="11"/>
      <c r="D142" s="46">
        <v>1</v>
      </c>
      <c r="E142" s="47">
        <v>5</v>
      </c>
      <c r="F142" s="48">
        <v>4</v>
      </c>
      <c r="G142" s="309">
        <v>0</v>
      </c>
      <c r="H142" s="310"/>
      <c r="I142" s="311"/>
      <c r="J142" s="101">
        <v>0</v>
      </c>
    </row>
    <row r="143" spans="1:10" ht="15" customHeight="1">
      <c r="A143" s="11">
        <v>44</v>
      </c>
      <c r="B143" s="8" t="s">
        <v>426</v>
      </c>
      <c r="C143" s="11"/>
      <c r="D143" s="46">
        <v>1</v>
      </c>
      <c r="E143" s="47">
        <v>5</v>
      </c>
      <c r="F143" s="48">
        <v>5</v>
      </c>
      <c r="G143" s="306"/>
      <c r="H143" s="307"/>
      <c r="I143" s="308"/>
      <c r="J143" s="101"/>
    </row>
    <row r="144" spans="1:10" ht="27.75" customHeight="1">
      <c r="A144" s="11">
        <v>45</v>
      </c>
      <c r="B144" s="8" t="s">
        <v>427</v>
      </c>
      <c r="C144" s="11"/>
      <c r="D144" s="46">
        <v>1</v>
      </c>
      <c r="E144" s="47">
        <v>5</v>
      </c>
      <c r="F144" s="48">
        <v>6</v>
      </c>
      <c r="G144" s="303">
        <f>G145+G146+G147</f>
        <v>4443565</v>
      </c>
      <c r="H144" s="304"/>
      <c r="I144" s="305"/>
      <c r="J144" s="100">
        <f>J145+J146+J147</f>
        <v>5499633</v>
      </c>
    </row>
    <row r="145" spans="1:10" ht="15" customHeight="1">
      <c r="A145" s="11" t="s">
        <v>428</v>
      </c>
      <c r="B145" s="9" t="s">
        <v>429</v>
      </c>
      <c r="C145" s="11"/>
      <c r="D145" s="46">
        <v>1</v>
      </c>
      <c r="E145" s="47">
        <v>5</v>
      </c>
      <c r="F145" s="48">
        <v>7</v>
      </c>
      <c r="G145" s="309">
        <v>3403596</v>
      </c>
      <c r="H145" s="310"/>
      <c r="I145" s="311"/>
      <c r="J145" s="101">
        <v>3954982</v>
      </c>
    </row>
    <row r="146" spans="1:10" ht="15" customHeight="1">
      <c r="A146" s="11" t="s">
        <v>430</v>
      </c>
      <c r="B146" s="9" t="s">
        <v>431</v>
      </c>
      <c r="C146" s="11"/>
      <c r="D146" s="46">
        <v>1</v>
      </c>
      <c r="E146" s="47">
        <v>5</v>
      </c>
      <c r="F146" s="48">
        <v>8</v>
      </c>
      <c r="G146" s="309">
        <v>0</v>
      </c>
      <c r="H146" s="310"/>
      <c r="I146" s="311"/>
      <c r="J146" s="101">
        <v>0</v>
      </c>
    </row>
    <row r="147" spans="1:10" ht="15" customHeight="1">
      <c r="A147" s="11" t="s">
        <v>432</v>
      </c>
      <c r="B147" s="9" t="s">
        <v>433</v>
      </c>
      <c r="C147" s="11"/>
      <c r="D147" s="46">
        <v>1</v>
      </c>
      <c r="E147" s="47">
        <v>5</v>
      </c>
      <c r="F147" s="48">
        <v>9</v>
      </c>
      <c r="G147" s="309">
        <v>1039969</v>
      </c>
      <c r="H147" s="310"/>
      <c r="I147" s="311"/>
      <c r="J147" s="101">
        <v>1544651</v>
      </c>
    </row>
    <row r="148" spans="1:10" ht="15" customHeight="1">
      <c r="A148" s="11">
        <v>46</v>
      </c>
      <c r="B148" s="8" t="s">
        <v>434</v>
      </c>
      <c r="C148" s="11"/>
      <c r="D148" s="46">
        <v>1</v>
      </c>
      <c r="E148" s="47">
        <v>6</v>
      </c>
      <c r="F148" s="48">
        <v>0</v>
      </c>
      <c r="G148" s="252">
        <v>7944513</v>
      </c>
      <c r="H148" s="253"/>
      <c r="I148" s="254"/>
      <c r="J148" s="100">
        <v>4854736</v>
      </c>
    </row>
    <row r="149" spans="1:10" ht="15" customHeight="1">
      <c r="A149" s="11">
        <v>47</v>
      </c>
      <c r="B149" s="8" t="s">
        <v>435</v>
      </c>
      <c r="C149" s="11"/>
      <c r="D149" s="46">
        <v>1</v>
      </c>
      <c r="E149" s="47">
        <v>6</v>
      </c>
      <c r="F149" s="48">
        <v>1</v>
      </c>
      <c r="G149" s="252">
        <v>0</v>
      </c>
      <c r="H149" s="253"/>
      <c r="I149" s="254"/>
      <c r="J149" s="100">
        <v>221815</v>
      </c>
    </row>
    <row r="150" spans="1:10" ht="15" customHeight="1">
      <c r="A150" s="11" t="s">
        <v>436</v>
      </c>
      <c r="B150" s="8" t="s">
        <v>437</v>
      </c>
      <c r="C150" s="11"/>
      <c r="D150" s="46">
        <v>1</v>
      </c>
      <c r="E150" s="47">
        <v>6</v>
      </c>
      <c r="F150" s="48">
        <v>2</v>
      </c>
      <c r="G150" s="252">
        <v>190801</v>
      </c>
      <c r="H150" s="253"/>
      <c r="I150" s="254"/>
      <c r="J150" s="100">
        <v>192865</v>
      </c>
    </row>
    <row r="151" spans="1:10" ht="15" customHeight="1">
      <c r="A151" s="11">
        <v>481</v>
      </c>
      <c r="B151" s="8" t="s">
        <v>438</v>
      </c>
      <c r="C151" s="11"/>
      <c r="D151" s="46">
        <v>1</v>
      </c>
      <c r="E151" s="47">
        <v>6</v>
      </c>
      <c r="F151" s="48">
        <v>3</v>
      </c>
      <c r="G151" s="252">
        <v>175085</v>
      </c>
      <c r="H151" s="253"/>
      <c r="I151" s="254"/>
      <c r="J151" s="100">
        <v>1676813.8</v>
      </c>
    </row>
    <row r="152" spans="1:10" ht="15" customHeight="1">
      <c r="A152" s="11" t="s">
        <v>439</v>
      </c>
      <c r="B152" s="8" t="s">
        <v>440</v>
      </c>
      <c r="C152" s="11"/>
      <c r="D152" s="46">
        <v>1</v>
      </c>
      <c r="E152" s="47">
        <v>6</v>
      </c>
      <c r="F152" s="48">
        <v>4</v>
      </c>
      <c r="G152" s="252">
        <v>19283543</v>
      </c>
      <c r="H152" s="253"/>
      <c r="I152" s="254"/>
      <c r="J152" s="100">
        <v>22617152</v>
      </c>
    </row>
    <row r="153" spans="1:10" ht="15" customHeight="1">
      <c r="A153" s="11">
        <v>495</v>
      </c>
      <c r="B153" s="8" t="s">
        <v>441</v>
      </c>
      <c r="C153" s="11"/>
      <c r="D153" s="46">
        <v>1</v>
      </c>
      <c r="E153" s="47">
        <v>6</v>
      </c>
      <c r="F153" s="48">
        <v>5</v>
      </c>
      <c r="G153" s="252"/>
      <c r="H153" s="253"/>
      <c r="I153" s="254"/>
      <c r="J153" s="101"/>
    </row>
    <row r="154" spans="1:10" ht="13.5">
      <c r="A154" s="11"/>
      <c r="B154" s="8" t="s">
        <v>442</v>
      </c>
      <c r="C154" s="11"/>
      <c r="D154" s="46">
        <v>1</v>
      </c>
      <c r="E154" s="47">
        <v>6</v>
      </c>
      <c r="F154" s="48">
        <v>6</v>
      </c>
      <c r="G154" s="303">
        <f>G89+G116+G119+G127+G128+G152+G153</f>
        <v>243710270</v>
      </c>
      <c r="H154" s="304"/>
      <c r="I154" s="305"/>
      <c r="J154" s="100">
        <f>J89+J116+J119+J127+J128+J152+J153</f>
        <v>228192350.8</v>
      </c>
    </row>
    <row r="155" spans="1:10" ht="15" customHeight="1">
      <c r="A155" s="11">
        <v>89</v>
      </c>
      <c r="B155" s="9" t="s">
        <v>443</v>
      </c>
      <c r="C155" s="11"/>
      <c r="D155" s="46">
        <v>1</v>
      </c>
      <c r="E155" s="47">
        <v>6</v>
      </c>
      <c r="F155" s="48">
        <v>7</v>
      </c>
      <c r="G155" s="315">
        <v>790203</v>
      </c>
      <c r="H155" s="316"/>
      <c r="I155" s="317"/>
      <c r="J155" s="102">
        <v>718844</v>
      </c>
    </row>
    <row r="156" spans="1:10" ht="15" customHeight="1">
      <c r="A156" s="11"/>
      <c r="B156" s="9" t="s">
        <v>444</v>
      </c>
      <c r="C156" s="11"/>
      <c r="D156" s="46">
        <v>1</v>
      </c>
      <c r="E156" s="47">
        <v>6</v>
      </c>
      <c r="F156" s="48">
        <v>8</v>
      </c>
      <c r="G156" s="303">
        <f>SUM(G154:I155)</f>
        <v>244500473</v>
      </c>
      <c r="H156" s="304"/>
      <c r="I156" s="305"/>
      <c r="J156" s="100">
        <f>SUM(J154:J155)</f>
        <v>228911194.8</v>
      </c>
    </row>
    <row r="158" spans="2:3" ht="12.75">
      <c r="B158" s="146"/>
      <c r="C158" s="146"/>
    </row>
    <row r="159" spans="2:10" ht="12.75">
      <c r="B159" s="221" t="s">
        <v>57</v>
      </c>
      <c r="C159" s="221"/>
      <c r="E159" s="36"/>
      <c r="F159" s="36"/>
      <c r="G159" s="36"/>
      <c r="H159" s="36"/>
      <c r="J159" s="51" t="s">
        <v>605</v>
      </c>
    </row>
    <row r="160" spans="2:10" ht="12.75">
      <c r="B160" s="222">
        <v>43032</v>
      </c>
      <c r="C160" s="221"/>
      <c r="E160" s="146"/>
      <c r="F160" s="146"/>
      <c r="G160" s="146"/>
      <c r="H160" s="146"/>
      <c r="I160" s="51" t="s">
        <v>250</v>
      </c>
      <c r="J160" s="78" t="s">
        <v>602</v>
      </c>
    </row>
    <row r="161" spans="2:8" ht="12.75">
      <c r="B161" s="146"/>
      <c r="C161" s="146"/>
      <c r="E161" s="146"/>
      <c r="F161" s="146"/>
      <c r="G161" s="146"/>
      <c r="H161" s="146"/>
    </row>
  </sheetData>
  <sheetProtection/>
  <mergeCells count="100">
    <mergeCell ref="G87:I87"/>
    <mergeCell ref="G88:I88"/>
    <mergeCell ref="G109:I109"/>
    <mergeCell ref="G110:I110"/>
    <mergeCell ref="G111:I111"/>
    <mergeCell ref="G94:I94"/>
    <mergeCell ref="G89:I89"/>
    <mergeCell ref="G90:I90"/>
    <mergeCell ref="G91:I91"/>
    <mergeCell ref="G92:I92"/>
    <mergeCell ref="G96:I96"/>
    <mergeCell ref="G97:I97"/>
    <mergeCell ref="G112:I112"/>
    <mergeCell ref="G93:I93"/>
    <mergeCell ref="G106:I106"/>
    <mergeCell ref="G107:I107"/>
    <mergeCell ref="G108:I108"/>
    <mergeCell ref="G102:I102"/>
    <mergeCell ref="G103:I103"/>
    <mergeCell ref="G104:I104"/>
    <mergeCell ref="G95:I95"/>
    <mergeCell ref="G98:I98"/>
    <mergeCell ref="G99:I99"/>
    <mergeCell ref="D17:F17"/>
    <mergeCell ref="A10:J10"/>
    <mergeCell ref="D87:F87"/>
    <mergeCell ref="D88:F88"/>
    <mergeCell ref="A12:A16"/>
    <mergeCell ref="B12:B16"/>
    <mergeCell ref="C12:C16"/>
    <mergeCell ref="D12:F12"/>
    <mergeCell ref="G12:I12"/>
    <mergeCell ref="D13:F13"/>
    <mergeCell ref="G13:I13"/>
    <mergeCell ref="D14:F14"/>
    <mergeCell ref="G14:I14"/>
    <mergeCell ref="G147:I147"/>
    <mergeCell ref="G148:I148"/>
    <mergeCell ref="H8:I8"/>
    <mergeCell ref="G141:I141"/>
    <mergeCell ref="G142:I142"/>
    <mergeCell ref="G143:I143"/>
    <mergeCell ref="G144:I144"/>
    <mergeCell ref="G105:I105"/>
    <mergeCell ref="G100:I100"/>
    <mergeCell ref="G101:I101"/>
    <mergeCell ref="B3:I3"/>
    <mergeCell ref="B4:I4"/>
    <mergeCell ref="B5:I5"/>
    <mergeCell ref="B6:I6"/>
    <mergeCell ref="B7:I7"/>
    <mergeCell ref="D18:F18"/>
    <mergeCell ref="A9:J9"/>
    <mergeCell ref="D15:F15"/>
    <mergeCell ref="G15:I15"/>
    <mergeCell ref="D16:F16"/>
    <mergeCell ref="G145:I145"/>
    <mergeCell ref="G146:I146"/>
    <mergeCell ref="G135:I135"/>
    <mergeCell ref="G136:I136"/>
    <mergeCell ref="G137:I137"/>
    <mergeCell ref="G138:I138"/>
    <mergeCell ref="G139:I139"/>
    <mergeCell ref="G140:I140"/>
    <mergeCell ref="B161:C161"/>
    <mergeCell ref="E161:H161"/>
    <mergeCell ref="B158:C158"/>
    <mergeCell ref="B159:C159"/>
    <mergeCell ref="B160:C160"/>
    <mergeCell ref="E160:H160"/>
    <mergeCell ref="G154:I154"/>
    <mergeCell ref="G113:I113"/>
    <mergeCell ref="G114:I114"/>
    <mergeCell ref="G115:I115"/>
    <mergeCell ref="G116:I116"/>
    <mergeCell ref="G117:I117"/>
    <mergeCell ref="G118:I118"/>
    <mergeCell ref="G119:I119"/>
    <mergeCell ref="G120:I120"/>
    <mergeCell ref="G121:I121"/>
    <mergeCell ref="G130:I130"/>
    <mergeCell ref="G149:I149"/>
    <mergeCell ref="G150:I150"/>
    <mergeCell ref="G151:I151"/>
    <mergeCell ref="G152:I152"/>
    <mergeCell ref="G153:I153"/>
    <mergeCell ref="G131:I131"/>
    <mergeCell ref="G132:I132"/>
    <mergeCell ref="G133:I133"/>
    <mergeCell ref="G134:I134"/>
    <mergeCell ref="G155:I155"/>
    <mergeCell ref="G156:I156"/>
    <mergeCell ref="G122:I122"/>
    <mergeCell ref="G123:I123"/>
    <mergeCell ref="G124:I124"/>
    <mergeCell ref="G125:I125"/>
    <mergeCell ref="G126:I126"/>
    <mergeCell ref="G127:I127"/>
    <mergeCell ref="G128:I128"/>
    <mergeCell ref="G129:I129"/>
  </mergeCells>
  <printOptions horizontalCentered="1"/>
  <pageMargins left="0.7" right="0.7" top="0.75" bottom="0.75" header="0.3" footer="0.3"/>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I81"/>
  <sheetViews>
    <sheetView zoomScaleSheetLayoutView="100" zoomScalePageLayoutView="0" workbookViewId="0" topLeftCell="A58">
      <selection activeCell="B13" sqref="B13"/>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6384" width="9.125" style="1" customWidth="1"/>
  </cols>
  <sheetData>
    <row r="1" ht="13.5">
      <c r="I1" s="2" t="s">
        <v>59</v>
      </c>
    </row>
    <row r="2" ht="13.5">
      <c r="I2" s="3" t="s">
        <v>489</v>
      </c>
    </row>
    <row r="3" spans="1:9" ht="12.75">
      <c r="A3" s="34" t="s">
        <v>61</v>
      </c>
      <c r="B3" s="185" t="s">
        <v>62</v>
      </c>
      <c r="C3" s="186"/>
      <c r="D3" s="186"/>
      <c r="E3" s="186"/>
      <c r="F3" s="186"/>
      <c r="G3" s="186"/>
      <c r="H3" s="186"/>
      <c r="I3" s="187"/>
    </row>
    <row r="4" spans="1:9" ht="12.75" customHeight="1">
      <c r="A4" s="34" t="s">
        <v>63</v>
      </c>
      <c r="B4" s="185" t="s">
        <v>25</v>
      </c>
      <c r="C4" s="186"/>
      <c r="D4" s="186"/>
      <c r="E4" s="186"/>
      <c r="F4" s="186"/>
      <c r="G4" s="186"/>
      <c r="H4" s="186"/>
      <c r="I4" s="187"/>
    </row>
    <row r="5" spans="1:9" ht="12.75">
      <c r="A5" s="34" t="s">
        <v>6</v>
      </c>
      <c r="B5" s="188" t="s">
        <v>486</v>
      </c>
      <c r="C5" s="189"/>
      <c r="D5" s="189"/>
      <c r="E5" s="189"/>
      <c r="F5" s="189"/>
      <c r="G5" s="189"/>
      <c r="H5" s="189"/>
      <c r="I5" s="190"/>
    </row>
    <row r="6" spans="1:9" ht="12.75">
      <c r="A6" s="34" t="s">
        <v>64</v>
      </c>
      <c r="B6" s="188">
        <v>420059834009</v>
      </c>
      <c r="C6" s="189"/>
      <c r="D6" s="189"/>
      <c r="E6" s="189"/>
      <c r="F6" s="189"/>
      <c r="G6" s="189"/>
      <c r="H6" s="189"/>
      <c r="I6" s="190"/>
    </row>
    <row r="7" spans="1:9" ht="12.75">
      <c r="A7" s="34" t="s">
        <v>65</v>
      </c>
      <c r="B7" s="188">
        <v>420059834009</v>
      </c>
      <c r="C7" s="189"/>
      <c r="D7" s="189"/>
      <c r="E7" s="189"/>
      <c r="F7" s="189"/>
      <c r="G7" s="189"/>
      <c r="H7" s="189"/>
      <c r="I7" s="190"/>
    </row>
    <row r="8" spans="6:9" ht="12.75">
      <c r="F8" s="5"/>
      <c r="G8" s="5"/>
      <c r="H8" s="5"/>
      <c r="I8" s="5"/>
    </row>
    <row r="9" spans="1:9" ht="13.5" thickBot="1">
      <c r="A9" s="256" t="s">
        <v>490</v>
      </c>
      <c r="B9" s="256"/>
      <c r="C9" s="256"/>
      <c r="D9" s="256"/>
      <c r="E9" s="256"/>
      <c r="F9" s="256"/>
      <c r="G9" s="256"/>
      <c r="H9" s="256"/>
      <c r="I9" s="256"/>
    </row>
    <row r="10" spans="1:9" ht="14.25" thickBot="1" thickTop="1">
      <c r="A10" s="257" t="s">
        <v>491</v>
      </c>
      <c r="B10" s="257"/>
      <c r="C10" s="257"/>
      <c r="D10" s="257"/>
      <c r="E10" s="257"/>
      <c r="F10" s="257"/>
      <c r="G10" s="257"/>
      <c r="H10" s="257"/>
      <c r="I10" s="257"/>
    </row>
    <row r="11" spans="1:8" ht="13.5" thickTop="1">
      <c r="A11" s="79"/>
      <c r="B11" s="79"/>
      <c r="C11" s="79"/>
      <c r="D11" s="79"/>
      <c r="E11" s="79"/>
      <c r="F11" s="79"/>
      <c r="G11" s="79"/>
      <c r="H11" s="79"/>
    </row>
    <row r="12" spans="2:8" ht="12.75">
      <c r="B12" s="148" t="s">
        <v>629</v>
      </c>
      <c r="C12" s="148"/>
      <c r="D12" s="148"/>
      <c r="E12" s="148"/>
      <c r="F12" s="148"/>
      <c r="G12" s="148"/>
      <c r="H12" s="148"/>
    </row>
    <row r="13" ht="12.75">
      <c r="I13" s="6" t="s">
        <v>448</v>
      </c>
    </row>
    <row r="14" spans="1:9" ht="12.75" customHeight="1">
      <c r="A14" s="244" t="s">
        <v>492</v>
      </c>
      <c r="B14" s="255" t="s">
        <v>493</v>
      </c>
      <c r="C14" s="258" t="s">
        <v>8</v>
      </c>
      <c r="D14" s="255" t="s">
        <v>494</v>
      </c>
      <c r="E14" s="255" t="s">
        <v>450</v>
      </c>
      <c r="F14" s="255"/>
      <c r="G14" s="255"/>
      <c r="H14" s="255" t="s">
        <v>9</v>
      </c>
      <c r="I14" s="255"/>
    </row>
    <row r="15" spans="1:9" ht="12.75" customHeight="1">
      <c r="A15" s="245"/>
      <c r="B15" s="255"/>
      <c r="C15" s="258"/>
      <c r="D15" s="255"/>
      <c r="E15" s="255"/>
      <c r="F15" s="255"/>
      <c r="G15" s="255"/>
      <c r="H15" s="255"/>
      <c r="I15" s="255"/>
    </row>
    <row r="16" spans="1:9" ht="12.75">
      <c r="A16" s="245"/>
      <c r="B16" s="255"/>
      <c r="C16" s="258"/>
      <c r="D16" s="255"/>
      <c r="E16" s="255"/>
      <c r="F16" s="255"/>
      <c r="G16" s="255"/>
      <c r="H16" s="255"/>
      <c r="I16" s="255"/>
    </row>
    <row r="17" spans="1:9" ht="25.5" customHeight="1">
      <c r="A17" s="245"/>
      <c r="B17" s="255"/>
      <c r="C17" s="258"/>
      <c r="D17" s="255"/>
      <c r="E17" s="255"/>
      <c r="F17" s="255"/>
      <c r="G17" s="255"/>
      <c r="H17" s="255" t="s">
        <v>10</v>
      </c>
      <c r="I17" s="255" t="s">
        <v>11</v>
      </c>
    </row>
    <row r="18" spans="1:9" ht="12.75">
      <c r="A18" s="246"/>
      <c r="B18" s="255"/>
      <c r="C18" s="258"/>
      <c r="D18" s="255"/>
      <c r="E18" s="255"/>
      <c r="F18" s="255"/>
      <c r="G18" s="255"/>
      <c r="H18" s="255"/>
      <c r="I18" s="255"/>
    </row>
    <row r="19" spans="1:9" ht="12.75">
      <c r="A19" s="11">
        <v>1</v>
      </c>
      <c r="B19" s="11">
        <v>2</v>
      </c>
      <c r="C19" s="11">
        <v>3</v>
      </c>
      <c r="D19" s="11">
        <v>4</v>
      </c>
      <c r="E19" s="181">
        <v>5</v>
      </c>
      <c r="F19" s="181"/>
      <c r="G19" s="181"/>
      <c r="H19" s="11">
        <v>6</v>
      </c>
      <c r="I19" s="11">
        <v>7</v>
      </c>
    </row>
    <row r="20" spans="1:9" ht="15" customHeight="1">
      <c r="A20" s="11"/>
      <c r="B20" s="80" t="s">
        <v>495</v>
      </c>
      <c r="C20" s="11"/>
      <c r="D20" s="11"/>
      <c r="E20" s="181"/>
      <c r="F20" s="181"/>
      <c r="G20" s="181"/>
      <c r="H20" s="11"/>
      <c r="I20" s="11"/>
    </row>
    <row r="21" spans="1:9" ht="15" customHeight="1">
      <c r="A21" s="11" t="s">
        <v>0</v>
      </c>
      <c r="B21" s="8" t="s">
        <v>496</v>
      </c>
      <c r="C21" s="11"/>
      <c r="D21" s="11"/>
      <c r="E21" s="46">
        <v>4</v>
      </c>
      <c r="F21" s="47">
        <v>0</v>
      </c>
      <c r="G21" s="48">
        <v>1</v>
      </c>
      <c r="H21" s="97">
        <v>5493246</v>
      </c>
      <c r="I21" s="97">
        <v>-2998139.66000001</v>
      </c>
    </row>
    <row r="22" spans="1:9" ht="15" customHeight="1">
      <c r="A22" s="11"/>
      <c r="B22" s="9" t="s">
        <v>497</v>
      </c>
      <c r="C22" s="11"/>
      <c r="D22" s="11"/>
      <c r="E22" s="46"/>
      <c r="F22" s="47"/>
      <c r="G22" s="48"/>
      <c r="H22" s="106">
        <v>0</v>
      </c>
      <c r="I22" s="86">
        <v>0</v>
      </c>
    </row>
    <row r="23" spans="1:9" ht="15" customHeight="1">
      <c r="A23" s="11" t="s">
        <v>1</v>
      </c>
      <c r="B23" s="9" t="s">
        <v>498</v>
      </c>
      <c r="C23" s="11"/>
      <c r="D23" s="11" t="s">
        <v>499</v>
      </c>
      <c r="E23" s="46"/>
      <c r="F23" s="47"/>
      <c r="G23" s="48"/>
      <c r="H23" s="106">
        <v>0</v>
      </c>
      <c r="I23" s="86">
        <v>0</v>
      </c>
    </row>
    <row r="24" spans="1:9" ht="15" customHeight="1">
      <c r="A24" s="11" t="s">
        <v>2</v>
      </c>
      <c r="B24" s="9" t="s">
        <v>500</v>
      </c>
      <c r="C24" s="11"/>
      <c r="D24" s="11" t="s">
        <v>501</v>
      </c>
      <c r="E24" s="46"/>
      <c r="F24" s="47"/>
      <c r="G24" s="48"/>
      <c r="H24" s="106">
        <v>0</v>
      </c>
      <c r="I24" s="86">
        <v>0</v>
      </c>
    </row>
    <row r="25" spans="1:9" ht="15" customHeight="1">
      <c r="A25" s="11" t="s">
        <v>3</v>
      </c>
      <c r="B25" s="9" t="s">
        <v>502</v>
      </c>
      <c r="C25" s="11"/>
      <c r="D25" s="11" t="s">
        <v>499</v>
      </c>
      <c r="E25" s="46"/>
      <c r="F25" s="47"/>
      <c r="G25" s="48"/>
      <c r="H25" s="106">
        <v>6791897</v>
      </c>
      <c r="I25" s="86">
        <v>6654681.09</v>
      </c>
    </row>
    <row r="26" spans="1:9" ht="15" customHeight="1">
      <c r="A26" s="11" t="s">
        <v>4</v>
      </c>
      <c r="B26" s="9" t="s">
        <v>503</v>
      </c>
      <c r="C26" s="11"/>
      <c r="D26" s="11" t="s">
        <v>501</v>
      </c>
      <c r="E26" s="46"/>
      <c r="F26" s="47"/>
      <c r="G26" s="48"/>
      <c r="H26" s="106">
        <v>-76157</v>
      </c>
      <c r="I26" s="86">
        <v>1631243.1</v>
      </c>
    </row>
    <row r="27" spans="1:9" ht="15" customHeight="1">
      <c r="A27" s="11" t="s">
        <v>5</v>
      </c>
      <c r="B27" s="9" t="s">
        <v>504</v>
      </c>
      <c r="C27" s="11"/>
      <c r="D27" s="11" t="s">
        <v>501</v>
      </c>
      <c r="E27" s="46"/>
      <c r="F27" s="47"/>
      <c r="G27" s="48"/>
      <c r="H27" s="106">
        <v>0</v>
      </c>
      <c r="I27" s="86">
        <v>0</v>
      </c>
    </row>
    <row r="28" spans="1:9" ht="15" customHeight="1">
      <c r="A28" s="11" t="s">
        <v>505</v>
      </c>
      <c r="B28" s="9" t="s">
        <v>506</v>
      </c>
      <c r="C28" s="11"/>
      <c r="D28" s="11" t="s">
        <v>501</v>
      </c>
      <c r="E28" s="46"/>
      <c r="F28" s="47"/>
      <c r="G28" s="48"/>
      <c r="H28" s="106">
        <v>0</v>
      </c>
      <c r="I28" s="86">
        <v>0</v>
      </c>
    </row>
    <row r="29" spans="1:9" ht="26.25" customHeight="1">
      <c r="A29" s="11" t="s">
        <v>507</v>
      </c>
      <c r="B29" s="9" t="s">
        <v>508</v>
      </c>
      <c r="C29" s="11"/>
      <c r="D29" s="11" t="s">
        <v>501</v>
      </c>
      <c r="E29" s="46"/>
      <c r="F29" s="47"/>
      <c r="G29" s="48"/>
      <c r="H29" s="86">
        <v>0</v>
      </c>
      <c r="I29" s="86">
        <v>0</v>
      </c>
    </row>
    <row r="30" spans="1:9" ht="15" customHeight="1">
      <c r="A30" s="7" t="s">
        <v>509</v>
      </c>
      <c r="B30" s="8" t="s">
        <v>510</v>
      </c>
      <c r="C30" s="11"/>
      <c r="D30" s="11"/>
      <c r="E30" s="46">
        <v>4</v>
      </c>
      <c r="F30" s="47">
        <v>0</v>
      </c>
      <c r="G30" s="48">
        <v>2</v>
      </c>
      <c r="H30" s="97">
        <f>SUM(H23:H29)</f>
        <v>6715740</v>
      </c>
      <c r="I30" s="318">
        <v>8285924.1899999995</v>
      </c>
    </row>
    <row r="31" spans="1:9" ht="15" customHeight="1">
      <c r="A31" s="11" t="s">
        <v>511</v>
      </c>
      <c r="B31" s="9" t="s">
        <v>512</v>
      </c>
      <c r="C31" s="11"/>
      <c r="D31" s="11" t="s">
        <v>501</v>
      </c>
      <c r="E31" s="47"/>
      <c r="F31" s="47"/>
      <c r="G31" s="47"/>
      <c r="H31" s="95">
        <v>-3606898</v>
      </c>
      <c r="I31" s="95">
        <v>-7439304</v>
      </c>
    </row>
    <row r="32" spans="1:9" ht="15" customHeight="1">
      <c r="A32" s="11" t="s">
        <v>513</v>
      </c>
      <c r="B32" s="9" t="s">
        <v>514</v>
      </c>
      <c r="C32" s="11"/>
      <c r="D32" s="11" t="s">
        <v>501</v>
      </c>
      <c r="E32" s="47"/>
      <c r="F32" s="47"/>
      <c r="G32" s="47"/>
      <c r="H32" s="95">
        <v>-13310379</v>
      </c>
      <c r="I32" s="95">
        <v>6089439</v>
      </c>
    </row>
    <row r="33" spans="1:9" ht="14.25" customHeight="1">
      <c r="A33" s="11" t="s">
        <v>515</v>
      </c>
      <c r="B33" s="9" t="s">
        <v>516</v>
      </c>
      <c r="C33" s="11"/>
      <c r="D33" s="11" t="s">
        <v>501</v>
      </c>
      <c r="E33" s="47"/>
      <c r="F33" s="47"/>
      <c r="G33" s="47"/>
      <c r="H33" s="95">
        <v>590212</v>
      </c>
      <c r="I33" s="95">
        <v>8544</v>
      </c>
    </row>
    <row r="34" spans="1:9" ht="15" customHeight="1">
      <c r="A34" s="11" t="s">
        <v>517</v>
      </c>
      <c r="B34" s="9" t="s">
        <v>518</v>
      </c>
      <c r="C34" s="11"/>
      <c r="D34" s="11" t="s">
        <v>501</v>
      </c>
      <c r="E34" s="47"/>
      <c r="F34" s="47"/>
      <c r="G34" s="47"/>
      <c r="H34" s="95">
        <v>-99118</v>
      </c>
      <c r="I34" s="95">
        <v>-58872</v>
      </c>
    </row>
    <row r="35" spans="1:9" ht="14.25" customHeight="1">
      <c r="A35" s="11" t="s">
        <v>519</v>
      </c>
      <c r="B35" s="9" t="s">
        <v>520</v>
      </c>
      <c r="C35" s="11"/>
      <c r="D35" s="11" t="s">
        <v>501</v>
      </c>
      <c r="E35" s="47"/>
      <c r="F35" s="47"/>
      <c r="G35" s="47"/>
      <c r="H35" s="95">
        <v>-3049318</v>
      </c>
      <c r="I35" s="95">
        <v>-1057107</v>
      </c>
    </row>
    <row r="36" spans="1:9" ht="15" customHeight="1">
      <c r="A36" s="11" t="s">
        <v>521</v>
      </c>
      <c r="B36" s="9" t="s">
        <v>522</v>
      </c>
      <c r="C36" s="11"/>
      <c r="D36" s="11" t="s">
        <v>501</v>
      </c>
      <c r="E36" s="47"/>
      <c r="F36" s="47"/>
      <c r="G36" s="47"/>
      <c r="H36" s="95">
        <v>-5686399</v>
      </c>
      <c r="I36" s="95">
        <v>-3094641</v>
      </c>
    </row>
    <row r="37" spans="1:9" ht="15" customHeight="1">
      <c r="A37" s="11" t="s">
        <v>523</v>
      </c>
      <c r="B37" s="9" t="s">
        <v>524</v>
      </c>
      <c r="C37" s="11"/>
      <c r="D37" s="11" t="s">
        <v>501</v>
      </c>
      <c r="E37" s="47"/>
      <c r="F37" s="47"/>
      <c r="G37" s="47"/>
      <c r="H37" s="95">
        <v>-3333609</v>
      </c>
      <c r="I37" s="95">
        <v>2652165</v>
      </c>
    </row>
    <row r="38" spans="1:9" ht="15" customHeight="1">
      <c r="A38" s="7" t="s">
        <v>525</v>
      </c>
      <c r="B38" s="8" t="s">
        <v>526</v>
      </c>
      <c r="C38" s="11"/>
      <c r="D38" s="11"/>
      <c r="E38" s="46">
        <v>4</v>
      </c>
      <c r="F38" s="47">
        <v>0</v>
      </c>
      <c r="G38" s="48">
        <v>3</v>
      </c>
      <c r="H38" s="97">
        <f>SUM(H31:H37)</f>
        <v>-28495509</v>
      </c>
      <c r="I38" s="97">
        <v>-2899776</v>
      </c>
    </row>
    <row r="39" spans="1:9" ht="15" customHeight="1">
      <c r="A39" s="7" t="s">
        <v>527</v>
      </c>
      <c r="B39" s="8" t="s">
        <v>528</v>
      </c>
      <c r="C39" s="11"/>
      <c r="D39" s="11"/>
      <c r="E39" s="46">
        <v>4</v>
      </c>
      <c r="F39" s="47">
        <v>0</v>
      </c>
      <c r="G39" s="48">
        <v>4</v>
      </c>
      <c r="H39" s="97">
        <f>(+H21+H30+H38)</f>
        <v>-16286523</v>
      </c>
      <c r="I39" s="97">
        <v>1596388.2599999923</v>
      </c>
    </row>
    <row r="40" spans="1:9" ht="15" customHeight="1">
      <c r="A40" s="11"/>
      <c r="B40" s="9" t="s">
        <v>529</v>
      </c>
      <c r="C40" s="11"/>
      <c r="D40" s="11"/>
      <c r="E40" s="47"/>
      <c r="F40" s="47"/>
      <c r="G40" s="47"/>
      <c r="H40" s="99"/>
      <c r="I40" s="99"/>
    </row>
    <row r="41" spans="1:9" ht="15" customHeight="1">
      <c r="A41" s="7" t="s">
        <v>530</v>
      </c>
      <c r="B41" s="8" t="s">
        <v>531</v>
      </c>
      <c r="C41" s="11"/>
      <c r="D41" s="11"/>
      <c r="E41" s="46">
        <v>4</v>
      </c>
      <c r="F41" s="47">
        <v>0</v>
      </c>
      <c r="G41" s="48">
        <v>5</v>
      </c>
      <c r="H41" s="96">
        <f>SUM(H42:H47)</f>
        <v>3266041</v>
      </c>
      <c r="I41" s="96">
        <v>638784</v>
      </c>
    </row>
    <row r="42" spans="1:9" ht="15" customHeight="1">
      <c r="A42" s="11" t="s">
        <v>532</v>
      </c>
      <c r="B42" s="9" t="s">
        <v>533</v>
      </c>
      <c r="C42" s="11"/>
      <c r="D42" s="11" t="s">
        <v>499</v>
      </c>
      <c r="E42" s="46">
        <v>4</v>
      </c>
      <c r="F42" s="47">
        <v>0</v>
      </c>
      <c r="G42" s="48">
        <v>6</v>
      </c>
      <c r="H42" s="106">
        <v>3226041</v>
      </c>
      <c r="I42" s="96">
        <v>0</v>
      </c>
    </row>
    <row r="43" spans="1:9" ht="15" customHeight="1">
      <c r="A43" s="11" t="s">
        <v>534</v>
      </c>
      <c r="B43" s="9" t="s">
        <v>535</v>
      </c>
      <c r="C43" s="11"/>
      <c r="D43" s="11" t="s">
        <v>499</v>
      </c>
      <c r="E43" s="46">
        <v>4</v>
      </c>
      <c r="F43" s="47">
        <v>0</v>
      </c>
      <c r="G43" s="48">
        <v>7</v>
      </c>
      <c r="H43" s="96">
        <v>0</v>
      </c>
      <c r="I43" s="96">
        <v>0</v>
      </c>
    </row>
    <row r="44" spans="1:9" ht="15" customHeight="1">
      <c r="A44" s="11" t="s">
        <v>536</v>
      </c>
      <c r="B44" s="9" t="s">
        <v>537</v>
      </c>
      <c r="C44" s="11"/>
      <c r="D44" s="11" t="s">
        <v>499</v>
      </c>
      <c r="E44" s="46">
        <v>4</v>
      </c>
      <c r="F44" s="47">
        <v>0</v>
      </c>
      <c r="G44" s="48">
        <v>8</v>
      </c>
      <c r="H44" s="96">
        <v>0</v>
      </c>
      <c r="I44" s="96">
        <v>0</v>
      </c>
    </row>
    <row r="45" spans="1:9" ht="15" customHeight="1">
      <c r="A45" s="11" t="s">
        <v>538</v>
      </c>
      <c r="B45" s="9" t="s">
        <v>539</v>
      </c>
      <c r="C45" s="11"/>
      <c r="D45" s="11" t="s">
        <v>499</v>
      </c>
      <c r="E45" s="46">
        <v>4</v>
      </c>
      <c r="F45" s="47">
        <v>0</v>
      </c>
      <c r="G45" s="48">
        <v>9</v>
      </c>
      <c r="H45" s="96">
        <v>0</v>
      </c>
      <c r="I45" s="96">
        <v>0</v>
      </c>
    </row>
    <row r="46" spans="1:9" ht="15" customHeight="1">
      <c r="A46" s="11" t="s">
        <v>540</v>
      </c>
      <c r="B46" s="9" t="s">
        <v>541</v>
      </c>
      <c r="C46" s="11"/>
      <c r="D46" s="11" t="s">
        <v>499</v>
      </c>
      <c r="E46" s="46">
        <v>4</v>
      </c>
      <c r="F46" s="47">
        <v>1</v>
      </c>
      <c r="G46" s="48">
        <v>0</v>
      </c>
      <c r="H46" s="96">
        <v>0</v>
      </c>
      <c r="I46" s="96">
        <v>0</v>
      </c>
    </row>
    <row r="47" spans="1:9" ht="15" customHeight="1">
      <c r="A47" s="11" t="s">
        <v>542</v>
      </c>
      <c r="B47" s="9" t="s">
        <v>12</v>
      </c>
      <c r="C47" s="11"/>
      <c r="D47" s="11" t="s">
        <v>499</v>
      </c>
      <c r="E47" s="46">
        <v>4</v>
      </c>
      <c r="F47" s="47">
        <v>1</v>
      </c>
      <c r="G47" s="48">
        <v>1</v>
      </c>
      <c r="H47" s="106">
        <v>40000</v>
      </c>
      <c r="I47" s="96">
        <v>638784</v>
      </c>
    </row>
    <row r="48" spans="1:9" ht="15" customHeight="1">
      <c r="A48" s="7" t="s">
        <v>543</v>
      </c>
      <c r="B48" s="8" t="s">
        <v>544</v>
      </c>
      <c r="C48" s="11"/>
      <c r="D48" s="11"/>
      <c r="E48" s="46">
        <v>4</v>
      </c>
      <c r="F48" s="47">
        <v>1</v>
      </c>
      <c r="G48" s="48">
        <v>2</v>
      </c>
      <c r="H48" s="96">
        <f>SUM(H49:H52)</f>
        <v>2220959</v>
      </c>
      <c r="I48" s="96">
        <v>534329</v>
      </c>
    </row>
    <row r="49" spans="1:9" ht="15" customHeight="1">
      <c r="A49" s="11" t="s">
        <v>545</v>
      </c>
      <c r="B49" s="9" t="s">
        <v>546</v>
      </c>
      <c r="C49" s="11"/>
      <c r="D49" s="11" t="s">
        <v>547</v>
      </c>
      <c r="E49" s="46">
        <v>4</v>
      </c>
      <c r="F49" s="47">
        <v>1</v>
      </c>
      <c r="G49" s="48">
        <v>3</v>
      </c>
      <c r="H49" s="94">
        <v>2220959</v>
      </c>
      <c r="I49" s="94">
        <v>0</v>
      </c>
    </row>
    <row r="50" spans="1:9" ht="15" customHeight="1">
      <c r="A50" s="11" t="s">
        <v>548</v>
      </c>
      <c r="B50" s="9" t="s">
        <v>549</v>
      </c>
      <c r="C50" s="11"/>
      <c r="D50" s="11" t="s">
        <v>547</v>
      </c>
      <c r="E50" s="46">
        <v>4</v>
      </c>
      <c r="F50" s="47">
        <v>1</v>
      </c>
      <c r="G50" s="48">
        <v>4</v>
      </c>
      <c r="H50" s="94">
        <v>0</v>
      </c>
      <c r="I50" s="94">
        <v>0</v>
      </c>
    </row>
    <row r="51" spans="1:9" ht="15" customHeight="1">
      <c r="A51" s="11" t="s">
        <v>550</v>
      </c>
      <c r="B51" s="9" t="s">
        <v>551</v>
      </c>
      <c r="C51" s="11"/>
      <c r="D51" s="11" t="s">
        <v>547</v>
      </c>
      <c r="E51" s="46">
        <v>4</v>
      </c>
      <c r="F51" s="47">
        <v>1</v>
      </c>
      <c r="G51" s="48">
        <v>5</v>
      </c>
      <c r="H51" s="94">
        <v>0</v>
      </c>
      <c r="I51" s="94">
        <v>0</v>
      </c>
    </row>
    <row r="52" spans="1:9" ht="15" customHeight="1">
      <c r="A52" s="11" t="s">
        <v>552</v>
      </c>
      <c r="B52" s="9" t="s">
        <v>13</v>
      </c>
      <c r="C52" s="11"/>
      <c r="D52" s="11" t="s">
        <v>547</v>
      </c>
      <c r="E52" s="46">
        <v>4</v>
      </c>
      <c r="F52" s="47">
        <v>1</v>
      </c>
      <c r="G52" s="48">
        <v>6</v>
      </c>
      <c r="H52" s="94">
        <v>0</v>
      </c>
      <c r="I52" s="94">
        <v>534329</v>
      </c>
    </row>
    <row r="53" spans="1:9" ht="15" customHeight="1">
      <c r="A53" s="7">
        <v>31</v>
      </c>
      <c r="B53" s="8" t="s">
        <v>553</v>
      </c>
      <c r="C53" s="11"/>
      <c r="D53" s="11"/>
      <c r="E53" s="46">
        <v>4</v>
      </c>
      <c r="F53" s="47">
        <v>1</v>
      </c>
      <c r="G53" s="48">
        <v>7</v>
      </c>
      <c r="H53" s="96">
        <f>+H41-H48</f>
        <v>1045082</v>
      </c>
      <c r="I53" s="94">
        <v>104455</v>
      </c>
    </row>
    <row r="54" spans="1:9" ht="15" customHeight="1">
      <c r="A54" s="7" t="s">
        <v>554</v>
      </c>
      <c r="B54" s="8" t="s">
        <v>555</v>
      </c>
      <c r="C54" s="11"/>
      <c r="D54" s="11"/>
      <c r="E54" s="46">
        <v>4</v>
      </c>
      <c r="F54" s="47">
        <v>1</v>
      </c>
      <c r="G54" s="48">
        <v>8</v>
      </c>
      <c r="H54" s="96">
        <v>0</v>
      </c>
      <c r="I54" s="96">
        <v>0</v>
      </c>
    </row>
    <row r="55" spans="1:9" ht="15" customHeight="1">
      <c r="A55" s="11"/>
      <c r="B55" s="9" t="s">
        <v>556</v>
      </c>
      <c r="C55" s="11"/>
      <c r="D55" s="11"/>
      <c r="E55" s="46"/>
      <c r="F55" s="47"/>
      <c r="G55" s="48"/>
      <c r="H55" s="99"/>
      <c r="I55" s="99"/>
    </row>
    <row r="56" spans="1:9" ht="15" customHeight="1">
      <c r="A56" s="7" t="s">
        <v>557</v>
      </c>
      <c r="B56" s="8" t="s">
        <v>558</v>
      </c>
      <c r="C56" s="11"/>
      <c r="D56" s="11"/>
      <c r="E56" s="46">
        <v>4</v>
      </c>
      <c r="F56" s="47">
        <v>1</v>
      </c>
      <c r="G56" s="48">
        <v>9</v>
      </c>
      <c r="H56" s="96">
        <f>SUM(H57:H60)</f>
        <v>80735685</v>
      </c>
      <c r="I56" s="96">
        <v>27804913</v>
      </c>
    </row>
    <row r="57" spans="1:9" ht="15" customHeight="1">
      <c r="A57" s="11" t="s">
        <v>559</v>
      </c>
      <c r="B57" s="9" t="s">
        <v>560</v>
      </c>
      <c r="C57" s="11"/>
      <c r="D57" s="11" t="s">
        <v>499</v>
      </c>
      <c r="E57" s="46">
        <v>4</v>
      </c>
      <c r="F57" s="47">
        <v>2</v>
      </c>
      <c r="G57" s="48">
        <v>0</v>
      </c>
      <c r="H57" s="106">
        <v>10000000</v>
      </c>
      <c r="I57" s="106">
        <v>0</v>
      </c>
    </row>
    <row r="58" spans="1:9" ht="15" customHeight="1">
      <c r="A58" s="11" t="s">
        <v>561</v>
      </c>
      <c r="B58" s="9" t="s">
        <v>562</v>
      </c>
      <c r="C58" s="11"/>
      <c r="D58" s="11" t="s">
        <v>499</v>
      </c>
      <c r="E58" s="46">
        <v>4</v>
      </c>
      <c r="F58" s="47">
        <v>2</v>
      </c>
      <c r="G58" s="48">
        <v>1</v>
      </c>
      <c r="H58" s="106">
        <v>0</v>
      </c>
      <c r="I58" s="106">
        <v>229305</v>
      </c>
    </row>
    <row r="59" spans="1:9" ht="15" customHeight="1">
      <c r="A59" s="11" t="s">
        <v>563</v>
      </c>
      <c r="B59" s="9" t="s">
        <v>564</v>
      </c>
      <c r="C59" s="11"/>
      <c r="D59" s="11" t="s">
        <v>499</v>
      </c>
      <c r="E59" s="46">
        <v>4</v>
      </c>
      <c r="F59" s="47">
        <v>2</v>
      </c>
      <c r="G59" s="48">
        <v>2</v>
      </c>
      <c r="H59" s="106">
        <v>70336005</v>
      </c>
      <c r="I59" s="106">
        <v>27575608</v>
      </c>
    </row>
    <row r="60" spans="1:9" ht="15" customHeight="1">
      <c r="A60" s="11" t="s">
        <v>565</v>
      </c>
      <c r="B60" s="9" t="s">
        <v>14</v>
      </c>
      <c r="C60" s="11"/>
      <c r="D60" s="11" t="s">
        <v>499</v>
      </c>
      <c r="E60" s="46">
        <v>4</v>
      </c>
      <c r="F60" s="47">
        <v>2</v>
      </c>
      <c r="G60" s="48">
        <v>3</v>
      </c>
      <c r="H60" s="106">
        <v>399680</v>
      </c>
      <c r="I60" s="106">
        <v>0</v>
      </c>
    </row>
    <row r="61" spans="1:9" ht="15" customHeight="1">
      <c r="A61" s="7" t="s">
        <v>566</v>
      </c>
      <c r="B61" s="8" t="s">
        <v>567</v>
      </c>
      <c r="C61" s="11"/>
      <c r="D61" s="11"/>
      <c r="E61" s="46">
        <v>4</v>
      </c>
      <c r="F61" s="47">
        <v>2</v>
      </c>
      <c r="G61" s="48">
        <v>4</v>
      </c>
      <c r="H61" s="96">
        <f>SUM(H62:H67)</f>
        <v>70791280</v>
      </c>
      <c r="I61" s="96">
        <v>42963244</v>
      </c>
    </row>
    <row r="62" spans="1:9" ht="15" customHeight="1">
      <c r="A62" s="11" t="s">
        <v>568</v>
      </c>
      <c r="B62" s="9" t="s">
        <v>569</v>
      </c>
      <c r="C62" s="11"/>
      <c r="D62" s="11" t="s">
        <v>547</v>
      </c>
      <c r="E62" s="46">
        <v>4</v>
      </c>
      <c r="F62" s="47">
        <v>2</v>
      </c>
      <c r="G62" s="48">
        <v>5</v>
      </c>
      <c r="H62" s="94">
        <v>0</v>
      </c>
      <c r="I62" s="94">
        <v>134093</v>
      </c>
    </row>
    <row r="63" spans="1:9" ht="15" customHeight="1">
      <c r="A63" s="11" t="s">
        <v>570</v>
      </c>
      <c r="B63" s="9" t="s">
        <v>571</v>
      </c>
      <c r="C63" s="11"/>
      <c r="D63" s="11" t="s">
        <v>547</v>
      </c>
      <c r="E63" s="46">
        <v>4</v>
      </c>
      <c r="F63" s="47">
        <v>2</v>
      </c>
      <c r="G63" s="48">
        <v>6</v>
      </c>
      <c r="H63" s="94">
        <v>4860456</v>
      </c>
      <c r="I63" s="94">
        <v>7719870</v>
      </c>
    </row>
    <row r="64" spans="1:9" ht="15" customHeight="1">
      <c r="A64" s="11" t="s">
        <v>572</v>
      </c>
      <c r="B64" s="9" t="s">
        <v>573</v>
      </c>
      <c r="C64" s="11"/>
      <c r="D64" s="11" t="s">
        <v>547</v>
      </c>
      <c r="E64" s="46">
        <v>4</v>
      </c>
      <c r="F64" s="47">
        <v>2</v>
      </c>
      <c r="G64" s="48">
        <v>7</v>
      </c>
      <c r="H64" s="94">
        <v>64615000</v>
      </c>
      <c r="I64" s="94">
        <v>24674651</v>
      </c>
    </row>
    <row r="65" spans="1:9" ht="15" customHeight="1">
      <c r="A65" s="11" t="s">
        <v>574</v>
      </c>
      <c r="B65" s="9" t="s">
        <v>15</v>
      </c>
      <c r="C65" s="11"/>
      <c r="D65" s="11" t="s">
        <v>547</v>
      </c>
      <c r="E65" s="46">
        <v>4</v>
      </c>
      <c r="F65" s="47">
        <v>2</v>
      </c>
      <c r="G65" s="48">
        <v>8</v>
      </c>
      <c r="H65" s="94">
        <v>151695</v>
      </c>
      <c r="I65" s="94">
        <v>199653</v>
      </c>
    </row>
    <row r="66" spans="1:9" ht="15" customHeight="1">
      <c r="A66" s="11" t="s">
        <v>575</v>
      </c>
      <c r="B66" s="9" t="s">
        <v>576</v>
      </c>
      <c r="C66" s="11"/>
      <c r="D66" s="11" t="s">
        <v>547</v>
      </c>
      <c r="E66" s="46">
        <v>4</v>
      </c>
      <c r="F66" s="47">
        <v>2</v>
      </c>
      <c r="G66" s="48">
        <v>9</v>
      </c>
      <c r="H66" s="94">
        <v>1164129</v>
      </c>
      <c r="I66" s="94">
        <v>1331070</v>
      </c>
    </row>
    <row r="67" spans="1:9" ht="15" customHeight="1">
      <c r="A67" s="11" t="s">
        <v>577</v>
      </c>
      <c r="B67" s="9" t="s">
        <v>578</v>
      </c>
      <c r="C67" s="11"/>
      <c r="D67" s="11" t="s">
        <v>547</v>
      </c>
      <c r="E67" s="46">
        <v>4</v>
      </c>
      <c r="F67" s="47">
        <v>3</v>
      </c>
      <c r="G67" s="48">
        <v>0</v>
      </c>
      <c r="H67" s="94">
        <v>0</v>
      </c>
      <c r="I67" s="94">
        <f>8903907+M23</f>
        <v>8903907</v>
      </c>
    </row>
    <row r="68" spans="1:9" ht="15" customHeight="1">
      <c r="A68" s="7" t="s">
        <v>579</v>
      </c>
      <c r="B68" s="8" t="s">
        <v>580</v>
      </c>
      <c r="C68" s="11"/>
      <c r="D68" s="11"/>
      <c r="E68" s="46">
        <v>4</v>
      </c>
      <c r="F68" s="47">
        <v>3</v>
      </c>
      <c r="G68" s="48">
        <v>1</v>
      </c>
      <c r="H68" s="96">
        <f>+H56-H61</f>
        <v>9944405</v>
      </c>
      <c r="I68" s="96">
        <v>0</v>
      </c>
    </row>
    <row r="69" spans="1:9" ht="15" customHeight="1">
      <c r="A69" s="7" t="s">
        <v>581</v>
      </c>
      <c r="B69" s="8" t="s">
        <v>582</v>
      </c>
      <c r="C69" s="11"/>
      <c r="D69" s="11"/>
      <c r="E69" s="46">
        <v>4</v>
      </c>
      <c r="F69" s="47">
        <v>3</v>
      </c>
      <c r="G69" s="48">
        <v>2</v>
      </c>
      <c r="H69" s="96">
        <v>0</v>
      </c>
      <c r="I69" s="98">
        <v>15158331</v>
      </c>
    </row>
    <row r="70" spans="1:9" ht="15" customHeight="1">
      <c r="A70" s="7" t="s">
        <v>583</v>
      </c>
      <c r="B70" s="9" t="s">
        <v>584</v>
      </c>
      <c r="C70" s="11"/>
      <c r="D70" s="11"/>
      <c r="E70" s="46">
        <v>4</v>
      </c>
      <c r="F70" s="47">
        <v>3</v>
      </c>
      <c r="G70" s="48">
        <v>3</v>
      </c>
      <c r="H70" s="106">
        <f>H53+H68</f>
        <v>10989487</v>
      </c>
      <c r="I70" s="106">
        <v>1700843.2599999923</v>
      </c>
    </row>
    <row r="71" spans="1:9" ht="15" customHeight="1">
      <c r="A71" s="7" t="s">
        <v>585</v>
      </c>
      <c r="B71" s="9" t="s">
        <v>586</v>
      </c>
      <c r="C71" s="11"/>
      <c r="D71" s="11"/>
      <c r="E71" s="46">
        <v>4</v>
      </c>
      <c r="F71" s="47">
        <v>3</v>
      </c>
      <c r="G71" s="48">
        <v>4</v>
      </c>
      <c r="H71" s="94">
        <f>-H39+H54+H69</f>
        <v>16286523</v>
      </c>
      <c r="I71" s="94">
        <v>15158331</v>
      </c>
    </row>
    <row r="72" spans="1:9" ht="15" customHeight="1">
      <c r="A72" s="7" t="s">
        <v>587</v>
      </c>
      <c r="B72" s="9" t="s">
        <v>588</v>
      </c>
      <c r="C72" s="11"/>
      <c r="D72" s="11"/>
      <c r="E72" s="46">
        <v>4</v>
      </c>
      <c r="F72" s="47">
        <v>3</v>
      </c>
      <c r="G72" s="48">
        <v>5</v>
      </c>
      <c r="H72" s="96">
        <v>0</v>
      </c>
      <c r="I72" s="96">
        <v>0</v>
      </c>
    </row>
    <row r="73" spans="1:9" ht="15" customHeight="1">
      <c r="A73" s="7" t="s">
        <v>589</v>
      </c>
      <c r="B73" s="9" t="s">
        <v>590</v>
      </c>
      <c r="C73" s="11"/>
      <c r="D73" s="11"/>
      <c r="E73" s="46">
        <v>4</v>
      </c>
      <c r="F73" s="47">
        <v>3</v>
      </c>
      <c r="G73" s="48">
        <v>6</v>
      </c>
      <c r="H73" s="94">
        <f>H71-H70</f>
        <v>5297036</v>
      </c>
      <c r="I73" s="99">
        <v>13457487.740000008</v>
      </c>
    </row>
    <row r="74" spans="1:9" ht="15" customHeight="1">
      <c r="A74" s="7" t="s">
        <v>591</v>
      </c>
      <c r="B74" s="9" t="s">
        <v>592</v>
      </c>
      <c r="C74" s="11"/>
      <c r="D74" s="11"/>
      <c r="E74" s="46">
        <v>4</v>
      </c>
      <c r="F74" s="47">
        <v>3</v>
      </c>
      <c r="G74" s="48">
        <v>7</v>
      </c>
      <c r="H74" s="94">
        <v>10546204</v>
      </c>
      <c r="I74" s="99">
        <v>21685371</v>
      </c>
    </row>
    <row r="75" spans="1:9" ht="15" customHeight="1">
      <c r="A75" s="7" t="s">
        <v>593</v>
      </c>
      <c r="B75" s="9" t="s">
        <v>594</v>
      </c>
      <c r="C75" s="11"/>
      <c r="D75" s="11" t="s">
        <v>499</v>
      </c>
      <c r="E75" s="46">
        <v>4</v>
      </c>
      <c r="F75" s="47">
        <v>3</v>
      </c>
      <c r="G75" s="48">
        <v>8</v>
      </c>
      <c r="H75" s="96">
        <v>0</v>
      </c>
      <c r="I75" s="96">
        <v>0</v>
      </c>
    </row>
    <row r="76" spans="1:9" ht="15" customHeight="1">
      <c r="A76" s="7" t="s">
        <v>595</v>
      </c>
      <c r="B76" s="9" t="s">
        <v>596</v>
      </c>
      <c r="C76" s="11"/>
      <c r="D76" s="11" t="s">
        <v>547</v>
      </c>
      <c r="E76" s="46">
        <v>4</v>
      </c>
      <c r="F76" s="47">
        <v>3</v>
      </c>
      <c r="G76" s="48">
        <v>9</v>
      </c>
      <c r="H76" s="96">
        <v>0</v>
      </c>
      <c r="I76" s="96">
        <v>0</v>
      </c>
    </row>
    <row r="77" spans="1:9" ht="15" customHeight="1">
      <c r="A77" s="7" t="s">
        <v>597</v>
      </c>
      <c r="B77" s="9" t="s">
        <v>598</v>
      </c>
      <c r="C77" s="11"/>
      <c r="D77" s="11"/>
      <c r="E77" s="46">
        <v>4</v>
      </c>
      <c r="F77" s="47">
        <v>4</v>
      </c>
      <c r="G77" s="48">
        <v>0</v>
      </c>
      <c r="H77" s="94">
        <f>+H74+H72-H73+H75-H76</f>
        <v>5249168</v>
      </c>
      <c r="I77" s="99">
        <v>8227883</v>
      </c>
    </row>
    <row r="79" spans="1:9" ht="13.5">
      <c r="A79" s="81"/>
      <c r="B79" s="1" t="s">
        <v>57</v>
      </c>
      <c r="C79" s="36"/>
      <c r="D79" s="36"/>
      <c r="E79" s="36"/>
      <c r="F79" s="36"/>
      <c r="I79" s="51" t="s">
        <v>606</v>
      </c>
    </row>
    <row r="80" spans="1:9" ht="13.5">
      <c r="A80" s="81"/>
      <c r="B80" s="84">
        <v>43032</v>
      </c>
      <c r="C80" s="146"/>
      <c r="D80" s="146"/>
      <c r="E80" s="146"/>
      <c r="F80" s="146"/>
      <c r="H80" s="82" t="s">
        <v>250</v>
      </c>
      <c r="I80" s="78" t="s">
        <v>602</v>
      </c>
    </row>
    <row r="81" spans="3:6" ht="12.75">
      <c r="C81" s="146"/>
      <c r="D81" s="146"/>
      <c r="E81" s="146"/>
      <c r="F81" s="146"/>
    </row>
  </sheetData>
  <sheetProtection/>
  <mergeCells count="20">
    <mergeCell ref="E19:G19"/>
    <mergeCell ref="E20:G20"/>
    <mergeCell ref="C80:F80"/>
    <mergeCell ref="C81:F81"/>
    <mergeCell ref="A10:I10"/>
    <mergeCell ref="B12:H12"/>
    <mergeCell ref="A14:A18"/>
    <mergeCell ref="B14:B18"/>
    <mergeCell ref="C14:C18"/>
    <mergeCell ref="D14:D18"/>
    <mergeCell ref="E14:G18"/>
    <mergeCell ref="H14:I16"/>
    <mergeCell ref="H17:H18"/>
    <mergeCell ref="I17:I18"/>
    <mergeCell ref="A9:I9"/>
    <mergeCell ref="B3:I3"/>
    <mergeCell ref="B4:I4"/>
    <mergeCell ref="B5:I5"/>
    <mergeCell ref="B6:I6"/>
    <mergeCell ref="B7:I7"/>
  </mergeCells>
  <printOptions horizontalCentered="1"/>
  <pageMargins left="0.03937007874015748" right="0.03937007874015748" top="0.3543307086614173" bottom="0.3543307086614173" header="0.11811023622047244" footer="0.11811023622047244"/>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zoomScale="80" zoomScaleNormal="80" zoomScalePageLayoutView="0" workbookViewId="0" topLeftCell="A31">
      <selection activeCell="E51" sqref="E51"/>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5"/>
      <c r="K1" s="66"/>
      <c r="L1" s="2" t="s">
        <v>445</v>
      </c>
    </row>
    <row r="2" spans="8:12" ht="13.5">
      <c r="H2" s="65"/>
      <c r="K2" s="272" t="s">
        <v>446</v>
      </c>
      <c r="L2" s="273"/>
    </row>
    <row r="3" spans="1:12" ht="12.75">
      <c r="A3" s="34" t="s">
        <v>61</v>
      </c>
      <c r="B3" s="185" t="s">
        <v>62</v>
      </c>
      <c r="C3" s="186"/>
      <c r="D3" s="186"/>
      <c r="E3" s="186"/>
      <c r="F3" s="186"/>
      <c r="G3" s="186"/>
      <c r="H3" s="186"/>
      <c r="I3" s="187"/>
      <c r="J3" s="186"/>
      <c r="K3" s="186"/>
      <c r="L3" s="187"/>
    </row>
    <row r="4" spans="1:12" ht="12.75" customHeight="1">
      <c r="A4" s="34" t="s">
        <v>63</v>
      </c>
      <c r="B4" s="185" t="s">
        <v>25</v>
      </c>
      <c r="C4" s="186"/>
      <c r="D4" s="186"/>
      <c r="E4" s="186"/>
      <c r="F4" s="186"/>
      <c r="G4" s="186"/>
      <c r="H4" s="186"/>
      <c r="I4" s="187"/>
      <c r="J4" s="186"/>
      <c r="K4" s="186"/>
      <c r="L4" s="187"/>
    </row>
    <row r="5" spans="1:12" ht="12.75">
      <c r="A5" s="34" t="s">
        <v>6</v>
      </c>
      <c r="B5" s="188" t="s">
        <v>486</v>
      </c>
      <c r="C5" s="189"/>
      <c r="D5" s="189"/>
      <c r="E5" s="189"/>
      <c r="F5" s="189"/>
      <c r="G5" s="189"/>
      <c r="H5" s="189"/>
      <c r="I5" s="190"/>
      <c r="J5" s="186"/>
      <c r="K5" s="186"/>
      <c r="L5" s="187"/>
    </row>
    <row r="6" spans="1:12" ht="12.75">
      <c r="A6" s="34" t="s">
        <v>64</v>
      </c>
      <c r="B6" s="188">
        <v>420059834009</v>
      </c>
      <c r="C6" s="189"/>
      <c r="D6" s="189"/>
      <c r="E6" s="189"/>
      <c r="F6" s="189"/>
      <c r="G6" s="189"/>
      <c r="H6" s="189"/>
      <c r="I6" s="190"/>
      <c r="J6" s="186"/>
      <c r="K6" s="186"/>
      <c r="L6" s="187"/>
    </row>
    <row r="7" spans="1:12" ht="12.75">
      <c r="A7" s="34" t="s">
        <v>65</v>
      </c>
      <c r="B7" s="188">
        <v>420059834009</v>
      </c>
      <c r="C7" s="189"/>
      <c r="D7" s="189"/>
      <c r="E7" s="189"/>
      <c r="F7" s="189"/>
      <c r="G7" s="189"/>
      <c r="H7" s="189"/>
      <c r="I7" s="190"/>
      <c r="J7" s="186"/>
      <c r="K7" s="186"/>
      <c r="L7" s="187"/>
    </row>
    <row r="8" spans="9:12" ht="12.75">
      <c r="I8" s="5"/>
      <c r="J8" s="5"/>
      <c r="K8" s="5"/>
      <c r="L8" s="5"/>
    </row>
    <row r="9" spans="1:12" ht="13.5" thickBot="1">
      <c r="A9" s="270" t="s">
        <v>447</v>
      </c>
      <c r="B9" s="270"/>
      <c r="C9" s="270"/>
      <c r="D9" s="270"/>
      <c r="E9" s="270"/>
      <c r="F9" s="270"/>
      <c r="G9" s="270"/>
      <c r="H9" s="270"/>
      <c r="I9" s="270"/>
      <c r="J9" s="270"/>
      <c r="K9" s="270"/>
      <c r="L9" s="270"/>
    </row>
    <row r="10" spans="1:12" ht="13.5" thickTop="1">
      <c r="A10" s="271" t="s">
        <v>631</v>
      </c>
      <c r="B10" s="271"/>
      <c r="C10" s="271"/>
      <c r="D10" s="271"/>
      <c r="E10" s="271"/>
      <c r="F10" s="271"/>
      <c r="G10" s="271"/>
      <c r="H10" s="271"/>
      <c r="I10" s="271"/>
      <c r="J10" s="271"/>
      <c r="K10" s="271"/>
      <c r="L10" s="271"/>
    </row>
    <row r="13" ht="12.75">
      <c r="L13" s="1" t="s">
        <v>448</v>
      </c>
    </row>
    <row r="14" ht="0.75" customHeight="1"/>
    <row r="15" ht="12.75" hidden="1"/>
    <row r="16" spans="1:12" ht="26.25" customHeight="1">
      <c r="A16" s="255" t="s">
        <v>449</v>
      </c>
      <c r="B16" s="262" t="s">
        <v>450</v>
      </c>
      <c r="C16" s="262"/>
      <c r="D16" s="262"/>
      <c r="E16" s="268" t="s">
        <v>451</v>
      </c>
      <c r="F16" s="268"/>
      <c r="G16" s="268"/>
      <c r="H16" s="268"/>
      <c r="I16" s="268"/>
      <c r="J16" s="268"/>
      <c r="K16" s="262" t="s">
        <v>452</v>
      </c>
      <c r="L16" s="262" t="s">
        <v>453</v>
      </c>
    </row>
    <row r="17" spans="1:12" ht="15" customHeight="1">
      <c r="A17" s="255"/>
      <c r="B17" s="262"/>
      <c r="C17" s="262"/>
      <c r="D17" s="262"/>
      <c r="E17" s="268"/>
      <c r="F17" s="268"/>
      <c r="G17" s="268"/>
      <c r="H17" s="268"/>
      <c r="I17" s="268"/>
      <c r="J17" s="268"/>
      <c r="K17" s="262"/>
      <c r="L17" s="262"/>
    </row>
    <row r="18" spans="1:12" ht="16.5" customHeight="1" hidden="1">
      <c r="A18" s="255"/>
      <c r="B18" s="262"/>
      <c r="C18" s="262"/>
      <c r="D18" s="262"/>
      <c r="E18" s="269"/>
      <c r="F18" s="269"/>
      <c r="G18" s="269"/>
      <c r="H18" s="269"/>
      <c r="I18" s="269"/>
      <c r="J18" s="269"/>
      <c r="K18" s="262"/>
      <c r="L18" s="262"/>
    </row>
    <row r="19" spans="1:12" ht="203.25" customHeight="1">
      <c r="A19" s="255"/>
      <c r="B19" s="262"/>
      <c r="C19" s="262"/>
      <c r="D19" s="262"/>
      <c r="E19" s="262" t="s">
        <v>454</v>
      </c>
      <c r="F19" s="67" t="s">
        <v>455</v>
      </c>
      <c r="G19" s="262" t="s">
        <v>456</v>
      </c>
      <c r="H19" s="263" t="s">
        <v>457</v>
      </c>
      <c r="I19" s="262" t="s">
        <v>458</v>
      </c>
      <c r="J19" s="67" t="s">
        <v>459</v>
      </c>
      <c r="K19" s="262"/>
      <c r="L19" s="262"/>
    </row>
    <row r="20" spans="1:12" ht="81" customHeight="1" hidden="1">
      <c r="A20" s="9"/>
      <c r="B20" s="262"/>
      <c r="C20" s="262"/>
      <c r="D20" s="262"/>
      <c r="E20" s="262"/>
      <c r="F20" s="68" t="s">
        <v>460</v>
      </c>
      <c r="G20" s="262"/>
      <c r="H20" s="263"/>
      <c r="I20" s="262"/>
      <c r="J20" s="68"/>
      <c r="K20" s="262"/>
      <c r="L20" s="69"/>
    </row>
    <row r="21" spans="1:12" ht="41.25" customHeight="1" hidden="1">
      <c r="A21" s="9"/>
      <c r="B21" s="262"/>
      <c r="C21" s="262"/>
      <c r="D21" s="262"/>
      <c r="E21" s="262"/>
      <c r="F21" s="69"/>
      <c r="G21" s="262"/>
      <c r="H21" s="263"/>
      <c r="I21" s="262"/>
      <c r="J21" s="68" t="s">
        <v>461</v>
      </c>
      <c r="K21" s="262"/>
      <c r="L21" s="69"/>
    </row>
    <row r="22" spans="1:12" ht="12.75">
      <c r="A22" s="11">
        <v>1</v>
      </c>
      <c r="B22" s="181">
        <v>2</v>
      </c>
      <c r="C22" s="181"/>
      <c r="D22" s="181"/>
      <c r="E22" s="11">
        <v>3</v>
      </c>
      <c r="F22" s="11">
        <v>4</v>
      </c>
      <c r="G22" s="11">
        <v>5</v>
      </c>
      <c r="H22" s="11">
        <v>6</v>
      </c>
      <c r="I22" s="11">
        <v>7</v>
      </c>
      <c r="J22" s="11">
        <v>8</v>
      </c>
      <c r="K22" s="11">
        <v>9</v>
      </c>
      <c r="L22" s="11">
        <v>10</v>
      </c>
    </row>
    <row r="23" spans="1:12" ht="15" customHeight="1">
      <c r="A23" s="8" t="s">
        <v>613</v>
      </c>
      <c r="B23" s="46">
        <v>9</v>
      </c>
      <c r="C23" s="47">
        <v>0</v>
      </c>
      <c r="D23" s="48">
        <v>1</v>
      </c>
      <c r="E23" s="93">
        <v>77470612</v>
      </c>
      <c r="F23" s="93">
        <v>0</v>
      </c>
      <c r="G23" s="93">
        <v>0</v>
      </c>
      <c r="H23" s="93">
        <v>52428472</v>
      </c>
      <c r="I23" s="93">
        <v>16043986</v>
      </c>
      <c r="J23" s="93">
        <v>145943070</v>
      </c>
      <c r="K23" s="93">
        <v>0</v>
      </c>
      <c r="L23" s="93">
        <v>145943070</v>
      </c>
    </row>
    <row r="24" spans="1:12" ht="15" customHeight="1">
      <c r="A24" s="9" t="s">
        <v>462</v>
      </c>
      <c r="B24" s="46">
        <v>9</v>
      </c>
      <c r="C24" s="47">
        <v>0</v>
      </c>
      <c r="D24" s="48">
        <v>2</v>
      </c>
      <c r="E24" s="93">
        <v>0</v>
      </c>
      <c r="F24" s="93">
        <v>0</v>
      </c>
      <c r="G24" s="93">
        <v>0</v>
      </c>
      <c r="H24" s="93">
        <v>0</v>
      </c>
      <c r="I24" s="108">
        <v>0</v>
      </c>
      <c r="J24" s="93">
        <v>0</v>
      </c>
      <c r="K24" s="93">
        <v>0</v>
      </c>
      <c r="L24" s="93">
        <v>0</v>
      </c>
    </row>
    <row r="25" spans="1:12" ht="15" customHeight="1">
      <c r="A25" s="9" t="s">
        <v>463</v>
      </c>
      <c r="B25" s="46">
        <v>9</v>
      </c>
      <c r="C25" s="47">
        <v>0</v>
      </c>
      <c r="D25" s="48">
        <v>3</v>
      </c>
      <c r="E25" s="93">
        <v>0</v>
      </c>
      <c r="F25" s="93">
        <v>0</v>
      </c>
      <c r="G25" s="93">
        <v>0</v>
      </c>
      <c r="H25" s="93">
        <v>0</v>
      </c>
      <c r="I25" s="108">
        <v>0</v>
      </c>
      <c r="J25" s="93">
        <v>0</v>
      </c>
      <c r="K25" s="93">
        <v>0</v>
      </c>
      <c r="L25" s="93">
        <v>0</v>
      </c>
    </row>
    <row r="26" spans="1:12" ht="17.25" customHeight="1">
      <c r="A26" s="264" t="s">
        <v>614</v>
      </c>
      <c r="B26" s="266">
        <v>9</v>
      </c>
      <c r="C26" s="171">
        <v>0</v>
      </c>
      <c r="D26" s="173">
        <v>4</v>
      </c>
      <c r="E26" s="93">
        <v>77470612</v>
      </c>
      <c r="F26" s="93">
        <v>0</v>
      </c>
      <c r="G26" s="93">
        <v>0</v>
      </c>
      <c r="H26" s="93">
        <v>52428472</v>
      </c>
      <c r="I26" s="93">
        <v>16043986</v>
      </c>
      <c r="J26" s="93">
        <v>145943070</v>
      </c>
      <c r="K26" s="93">
        <v>0</v>
      </c>
      <c r="L26" s="93">
        <v>145943070</v>
      </c>
    </row>
    <row r="27" spans="1:12" ht="12.75" customHeight="1">
      <c r="A27" s="265"/>
      <c r="B27" s="267"/>
      <c r="C27" s="172"/>
      <c r="D27" s="174"/>
      <c r="E27" s="319" t="s">
        <v>632</v>
      </c>
      <c r="F27" s="319"/>
      <c r="G27" s="319"/>
      <c r="H27" s="319" t="s">
        <v>632</v>
      </c>
      <c r="I27" s="319" t="s">
        <v>632</v>
      </c>
      <c r="J27" s="319" t="s">
        <v>633</v>
      </c>
      <c r="K27" s="319"/>
      <c r="L27" s="319" t="s">
        <v>633</v>
      </c>
    </row>
    <row r="28" spans="1:12" ht="15" customHeight="1">
      <c r="A28" s="9" t="s">
        <v>464</v>
      </c>
      <c r="B28" s="46">
        <v>9</v>
      </c>
      <c r="C28" s="47">
        <v>0</v>
      </c>
      <c r="D28" s="48">
        <v>5</v>
      </c>
      <c r="E28" s="93">
        <v>0</v>
      </c>
      <c r="F28" s="93">
        <v>0</v>
      </c>
      <c r="G28" s="93">
        <v>0</v>
      </c>
      <c r="H28" s="93">
        <v>0</v>
      </c>
      <c r="I28" s="93">
        <v>0</v>
      </c>
      <c r="J28" s="93">
        <v>0</v>
      </c>
      <c r="K28" s="93">
        <v>0</v>
      </c>
      <c r="L28" s="93">
        <v>0</v>
      </c>
    </row>
    <row r="29" spans="1:12" ht="15" customHeight="1">
      <c r="A29" s="9" t="s">
        <v>465</v>
      </c>
      <c r="B29" s="46">
        <v>9</v>
      </c>
      <c r="C29" s="47">
        <v>0</v>
      </c>
      <c r="D29" s="48">
        <v>6</v>
      </c>
      <c r="E29" s="93">
        <v>0</v>
      </c>
      <c r="F29" s="93">
        <v>0</v>
      </c>
      <c r="G29" s="93">
        <v>0</v>
      </c>
      <c r="H29" s="93">
        <v>0</v>
      </c>
      <c r="I29" s="93">
        <v>0</v>
      </c>
      <c r="J29" s="93">
        <v>0</v>
      </c>
      <c r="K29" s="93">
        <v>0</v>
      </c>
      <c r="L29" s="93">
        <v>0</v>
      </c>
    </row>
    <row r="30" spans="1:12" ht="25.5">
      <c r="A30" s="9" t="s">
        <v>466</v>
      </c>
      <c r="B30" s="46">
        <v>9</v>
      </c>
      <c r="C30" s="47">
        <v>0</v>
      </c>
      <c r="D30" s="48">
        <v>7</v>
      </c>
      <c r="E30" s="93">
        <v>0</v>
      </c>
      <c r="F30" s="93">
        <v>0</v>
      </c>
      <c r="G30" s="93">
        <v>0</v>
      </c>
      <c r="H30" s="93">
        <v>0</v>
      </c>
      <c r="I30" s="93">
        <v>0</v>
      </c>
      <c r="J30" s="93">
        <v>0</v>
      </c>
      <c r="K30" s="93">
        <v>0</v>
      </c>
      <c r="L30" s="93">
        <v>0</v>
      </c>
    </row>
    <row r="31" spans="1:12" ht="15" customHeight="1">
      <c r="A31" s="9" t="s">
        <v>467</v>
      </c>
      <c r="B31" s="46">
        <v>9</v>
      </c>
      <c r="C31" s="47">
        <v>0</v>
      </c>
      <c r="D31" s="48">
        <v>8</v>
      </c>
      <c r="E31" s="93">
        <v>0</v>
      </c>
      <c r="F31" s="93">
        <v>0</v>
      </c>
      <c r="G31" s="93">
        <v>0</v>
      </c>
      <c r="H31" s="93">
        <v>0</v>
      </c>
      <c r="I31" s="95">
        <v>9475585</v>
      </c>
      <c r="J31" s="95">
        <v>9475585</v>
      </c>
      <c r="K31" s="93"/>
      <c r="L31" s="95">
        <v>9475585</v>
      </c>
    </row>
    <row r="32" spans="1:12" ht="15" customHeight="1">
      <c r="A32" s="9" t="s">
        <v>468</v>
      </c>
      <c r="B32" s="46">
        <v>9</v>
      </c>
      <c r="C32" s="47">
        <v>0</v>
      </c>
      <c r="D32" s="48">
        <v>9</v>
      </c>
      <c r="E32" s="93">
        <v>0</v>
      </c>
      <c r="F32" s="93">
        <v>0</v>
      </c>
      <c r="G32" s="93">
        <v>0</v>
      </c>
      <c r="H32" s="93">
        <v>0</v>
      </c>
      <c r="I32" s="93">
        <v>0</v>
      </c>
      <c r="J32" s="93">
        <v>0</v>
      </c>
      <c r="K32" s="93">
        <v>0</v>
      </c>
      <c r="L32" s="93">
        <v>0</v>
      </c>
    </row>
    <row r="33" spans="1:12" ht="15" customHeight="1">
      <c r="A33" s="9" t="s">
        <v>469</v>
      </c>
      <c r="B33" s="46">
        <v>9</v>
      </c>
      <c r="C33" s="47">
        <v>1</v>
      </c>
      <c r="D33" s="48">
        <v>0</v>
      </c>
      <c r="E33" s="93">
        <v>0</v>
      </c>
      <c r="F33" s="93">
        <v>0</v>
      </c>
      <c r="G33" s="93">
        <v>0</v>
      </c>
      <c r="H33" s="93">
        <v>0</v>
      </c>
      <c r="I33" s="95">
        <v>2560605</v>
      </c>
      <c r="J33" s="95">
        <v>2560605</v>
      </c>
      <c r="K33" s="93"/>
      <c r="L33" s="95">
        <v>2560605</v>
      </c>
    </row>
    <row r="34" spans="1:12" ht="25.5">
      <c r="A34" s="83" t="s">
        <v>470</v>
      </c>
      <c r="B34" s="75">
        <v>9</v>
      </c>
      <c r="C34" s="76">
        <v>1</v>
      </c>
      <c r="D34" s="77">
        <v>1</v>
      </c>
      <c r="E34" s="95">
        <v>-161732</v>
      </c>
      <c r="F34" s="93"/>
      <c r="G34" s="93"/>
      <c r="H34" s="95">
        <v>-59625</v>
      </c>
      <c r="I34" s="93">
        <v>221357</v>
      </c>
      <c r="J34" s="93">
        <v>0</v>
      </c>
      <c r="K34" s="93">
        <v>0</v>
      </c>
      <c r="L34" s="93">
        <v>0</v>
      </c>
    </row>
    <row r="35" spans="1:12" ht="15" customHeight="1">
      <c r="A35" s="8" t="s">
        <v>615</v>
      </c>
      <c r="B35" s="75">
        <v>9</v>
      </c>
      <c r="C35" s="76">
        <v>1</v>
      </c>
      <c r="D35" s="77">
        <v>2</v>
      </c>
      <c r="E35" s="93">
        <v>77308880</v>
      </c>
      <c r="F35" s="93">
        <v>0</v>
      </c>
      <c r="G35" s="93">
        <v>0</v>
      </c>
      <c r="H35" s="93">
        <v>52368847</v>
      </c>
      <c r="I35" s="93">
        <v>23180323</v>
      </c>
      <c r="J35" s="93">
        <v>152858050</v>
      </c>
      <c r="K35" s="93">
        <v>0</v>
      </c>
      <c r="L35" s="93">
        <v>152858050</v>
      </c>
    </row>
    <row r="36" spans="1:12" ht="15.75" customHeight="1">
      <c r="A36" s="9" t="s">
        <v>471</v>
      </c>
      <c r="B36" s="46">
        <v>9</v>
      </c>
      <c r="C36" s="47">
        <v>1</v>
      </c>
      <c r="D36" s="48">
        <v>3</v>
      </c>
      <c r="E36" s="93">
        <v>0</v>
      </c>
      <c r="F36" s="93">
        <v>0</v>
      </c>
      <c r="G36" s="93">
        <v>0</v>
      </c>
      <c r="H36" s="93">
        <v>0</v>
      </c>
      <c r="I36" s="93">
        <v>0</v>
      </c>
      <c r="J36" s="93">
        <v>0</v>
      </c>
      <c r="K36" s="93">
        <v>0</v>
      </c>
      <c r="L36" s="93">
        <v>0</v>
      </c>
    </row>
    <row r="37" spans="1:12" ht="15" customHeight="1">
      <c r="A37" s="9" t="s">
        <v>472</v>
      </c>
      <c r="B37" s="46">
        <v>9</v>
      </c>
      <c r="C37" s="47">
        <v>1</v>
      </c>
      <c r="D37" s="48">
        <v>4</v>
      </c>
      <c r="E37" s="93">
        <v>0</v>
      </c>
      <c r="F37" s="93">
        <v>0</v>
      </c>
      <c r="G37" s="93">
        <v>0</v>
      </c>
      <c r="H37" s="93">
        <v>0</v>
      </c>
      <c r="I37" s="93">
        <v>0</v>
      </c>
      <c r="J37" s="93">
        <v>0</v>
      </c>
      <c r="K37" s="93">
        <v>0</v>
      </c>
      <c r="L37" s="93">
        <v>0</v>
      </c>
    </row>
    <row r="38" spans="1:12" ht="13.5" customHeight="1">
      <c r="A38" s="260" t="s">
        <v>616</v>
      </c>
      <c r="B38" s="274">
        <v>9</v>
      </c>
      <c r="C38" s="276">
        <v>1</v>
      </c>
      <c r="D38" s="278">
        <v>5</v>
      </c>
      <c r="E38" s="93">
        <v>77308880</v>
      </c>
      <c r="F38" s="93">
        <v>0</v>
      </c>
      <c r="G38" s="93">
        <v>0</v>
      </c>
      <c r="H38" s="93">
        <v>52368847</v>
      </c>
      <c r="I38" s="93">
        <v>23180323</v>
      </c>
      <c r="J38" s="93">
        <v>152858050</v>
      </c>
      <c r="K38" s="93">
        <v>0</v>
      </c>
      <c r="L38" s="93">
        <v>152858050</v>
      </c>
    </row>
    <row r="39" spans="1:12" ht="13.5" customHeight="1">
      <c r="A39" s="261"/>
      <c r="B39" s="275"/>
      <c r="C39" s="277"/>
      <c r="D39" s="279"/>
      <c r="E39" s="319" t="s">
        <v>632</v>
      </c>
      <c r="F39" s="319"/>
      <c r="G39" s="319"/>
      <c r="H39" s="319" t="s">
        <v>632</v>
      </c>
      <c r="I39" s="320" t="s">
        <v>632</v>
      </c>
      <c r="J39" s="319" t="s">
        <v>633</v>
      </c>
      <c r="K39" s="319"/>
      <c r="L39" s="319" t="s">
        <v>633</v>
      </c>
    </row>
    <row r="40" spans="1:12" ht="15" customHeight="1">
      <c r="A40" s="9" t="s">
        <v>473</v>
      </c>
      <c r="B40" s="46">
        <v>9</v>
      </c>
      <c r="C40" s="47">
        <v>1</v>
      </c>
      <c r="D40" s="48">
        <v>6</v>
      </c>
      <c r="E40" s="93">
        <v>0</v>
      </c>
      <c r="F40" s="93">
        <v>0</v>
      </c>
      <c r="G40" s="93">
        <v>0</v>
      </c>
      <c r="H40" s="93">
        <v>0</v>
      </c>
      <c r="I40" s="93">
        <v>0</v>
      </c>
      <c r="J40" s="93">
        <v>0</v>
      </c>
      <c r="K40" s="93">
        <v>0</v>
      </c>
      <c r="L40" s="93">
        <v>0</v>
      </c>
    </row>
    <row r="41" spans="1:12" ht="15" customHeight="1">
      <c r="A41" s="9" t="s">
        <v>474</v>
      </c>
      <c r="B41" s="46">
        <v>9</v>
      </c>
      <c r="C41" s="47">
        <v>1</v>
      </c>
      <c r="D41" s="48">
        <v>7</v>
      </c>
      <c r="E41" s="93">
        <v>0</v>
      </c>
      <c r="F41" s="93">
        <v>0</v>
      </c>
      <c r="G41" s="93">
        <v>0</v>
      </c>
      <c r="H41" s="93">
        <v>0</v>
      </c>
      <c r="I41" s="93">
        <v>0</v>
      </c>
      <c r="J41" s="93">
        <v>0</v>
      </c>
      <c r="K41" s="93">
        <v>0</v>
      </c>
      <c r="L41" s="93">
        <v>0</v>
      </c>
    </row>
    <row r="42" spans="1:12" ht="27" customHeight="1">
      <c r="A42" s="9" t="s">
        <v>475</v>
      </c>
      <c r="B42" s="46">
        <v>9</v>
      </c>
      <c r="C42" s="47">
        <v>1</v>
      </c>
      <c r="D42" s="48">
        <v>8</v>
      </c>
      <c r="E42" s="93">
        <v>0</v>
      </c>
      <c r="F42" s="93">
        <v>0</v>
      </c>
      <c r="G42" s="93">
        <v>0</v>
      </c>
      <c r="H42" s="93">
        <v>0</v>
      </c>
      <c r="I42" s="93">
        <v>0</v>
      </c>
      <c r="J42" s="93">
        <v>0</v>
      </c>
      <c r="K42" s="93">
        <v>0</v>
      </c>
      <c r="L42" s="93">
        <v>0</v>
      </c>
    </row>
    <row r="43" spans="1:12" ht="15" customHeight="1">
      <c r="A43" s="9" t="s">
        <v>476</v>
      </c>
      <c r="B43" s="46">
        <v>9</v>
      </c>
      <c r="C43" s="47">
        <v>1</v>
      </c>
      <c r="D43" s="48">
        <v>9</v>
      </c>
      <c r="E43" s="93">
        <v>0</v>
      </c>
      <c r="F43" s="93">
        <v>0</v>
      </c>
      <c r="G43" s="93">
        <v>0</v>
      </c>
      <c r="H43" s="93">
        <v>0</v>
      </c>
      <c r="I43" s="95">
        <v>5493246</v>
      </c>
      <c r="J43" s="95">
        <v>5493246</v>
      </c>
      <c r="K43" s="93"/>
      <c r="L43" s="95">
        <v>5493246</v>
      </c>
    </row>
    <row r="44" spans="1:12" ht="15" customHeight="1">
      <c r="A44" s="9" t="s">
        <v>477</v>
      </c>
      <c r="B44" s="46">
        <v>9</v>
      </c>
      <c r="C44" s="47">
        <v>2</v>
      </c>
      <c r="D44" s="48">
        <v>0</v>
      </c>
      <c r="E44" s="93">
        <v>0</v>
      </c>
      <c r="F44" s="93">
        <v>0</v>
      </c>
      <c r="G44" s="93">
        <v>0</v>
      </c>
      <c r="H44" s="93">
        <v>0</v>
      </c>
      <c r="I44" s="93">
        <v>0</v>
      </c>
      <c r="J44" s="93">
        <v>0</v>
      </c>
      <c r="K44" s="93">
        <v>0</v>
      </c>
      <c r="L44" s="93">
        <v>0</v>
      </c>
    </row>
    <row r="45" spans="1:12" ht="15" customHeight="1">
      <c r="A45" s="9" t="s">
        <v>478</v>
      </c>
      <c r="B45" s="46">
        <v>9</v>
      </c>
      <c r="C45" s="47">
        <v>2</v>
      </c>
      <c r="D45" s="48">
        <v>1</v>
      </c>
      <c r="E45" s="93">
        <v>0</v>
      </c>
      <c r="F45" s="93">
        <v>0</v>
      </c>
      <c r="G45" s="93">
        <v>0</v>
      </c>
      <c r="H45" s="93">
        <v>0</v>
      </c>
      <c r="I45" s="95">
        <v>5197071</v>
      </c>
      <c r="J45" s="95">
        <v>5197071</v>
      </c>
      <c r="K45" s="93"/>
      <c r="L45" s="95">
        <v>5197071</v>
      </c>
    </row>
    <row r="46" spans="1:12" ht="15" customHeight="1">
      <c r="A46" s="9" t="s">
        <v>479</v>
      </c>
      <c r="B46" s="46">
        <v>9</v>
      </c>
      <c r="C46" s="47">
        <v>2</v>
      </c>
      <c r="D46" s="48">
        <v>2</v>
      </c>
      <c r="E46" s="95">
        <v>10788308</v>
      </c>
      <c r="F46" s="93"/>
      <c r="G46" s="93"/>
      <c r="H46" s="95">
        <v>1993770</v>
      </c>
      <c r="I46" s="93">
        <v>0</v>
      </c>
      <c r="J46" s="93">
        <v>12782078</v>
      </c>
      <c r="K46" s="93"/>
      <c r="L46" s="93">
        <v>12782078</v>
      </c>
    </row>
    <row r="47" spans="1:12" ht="15" customHeight="1">
      <c r="A47" s="260" t="s">
        <v>630</v>
      </c>
      <c r="B47" s="152">
        <v>9</v>
      </c>
      <c r="C47" s="156">
        <v>2</v>
      </c>
      <c r="D47" s="155">
        <v>3</v>
      </c>
      <c r="E47" s="93">
        <v>88097188</v>
      </c>
      <c r="F47" s="93">
        <v>0</v>
      </c>
      <c r="G47" s="93">
        <v>0</v>
      </c>
      <c r="H47" s="93">
        <v>54362617</v>
      </c>
      <c r="I47" s="93">
        <v>23476498</v>
      </c>
      <c r="J47" s="93">
        <v>165936303</v>
      </c>
      <c r="K47" s="93">
        <v>0</v>
      </c>
      <c r="L47" s="93">
        <v>165936303</v>
      </c>
    </row>
    <row r="48" spans="1:12" ht="12.75" customHeight="1">
      <c r="A48" s="261" t="s">
        <v>480</v>
      </c>
      <c r="B48" s="152"/>
      <c r="C48" s="156"/>
      <c r="D48" s="155"/>
      <c r="E48" s="321"/>
      <c r="F48" s="321"/>
      <c r="G48" s="321"/>
      <c r="H48" s="321"/>
      <c r="I48" s="321"/>
      <c r="J48" s="321"/>
      <c r="K48" s="321"/>
      <c r="L48" s="321"/>
    </row>
    <row r="49" spans="1:12" ht="12.75" customHeight="1">
      <c r="A49" s="10"/>
      <c r="E49" s="105"/>
      <c r="F49" s="105"/>
      <c r="G49" s="105"/>
      <c r="H49" s="105"/>
      <c r="I49" s="105"/>
      <c r="J49" s="105"/>
      <c r="K49" s="105"/>
      <c r="L49" s="105"/>
    </row>
    <row r="51" ht="12.75">
      <c r="A51" s="1" t="s">
        <v>57</v>
      </c>
    </row>
    <row r="52" spans="1:12" ht="12.75">
      <c r="A52" s="84">
        <v>43032</v>
      </c>
      <c r="E52" s="36"/>
      <c r="F52" s="36"/>
      <c r="G52" s="36"/>
      <c r="H52" s="36"/>
      <c r="L52" s="51" t="s">
        <v>606</v>
      </c>
    </row>
    <row r="53" spans="5:12" ht="12.75">
      <c r="E53" s="259"/>
      <c r="F53" s="259"/>
      <c r="G53" s="259"/>
      <c r="H53" s="259"/>
      <c r="I53" s="1" t="s">
        <v>250</v>
      </c>
      <c r="L53" s="78" t="s">
        <v>602</v>
      </c>
    </row>
    <row r="54" spans="5:8" ht="12.75">
      <c r="E54" s="259"/>
      <c r="F54" s="259"/>
      <c r="G54" s="259"/>
      <c r="H54" s="259"/>
    </row>
  </sheetData>
  <sheetProtection/>
  <mergeCells count="38">
    <mergeCell ref="A38:A39"/>
    <mergeCell ref="B38:B39"/>
    <mergeCell ref="C38:C39"/>
    <mergeCell ref="D38:D39"/>
    <mergeCell ref="B7:I7"/>
    <mergeCell ref="J7:L7"/>
    <mergeCell ref="A9:L9"/>
    <mergeCell ref="A10:L10"/>
    <mergeCell ref="K2:L2"/>
    <mergeCell ref="B3:I3"/>
    <mergeCell ref="J3:L3"/>
    <mergeCell ref="B4:I4"/>
    <mergeCell ref="J4:L4"/>
    <mergeCell ref="B5:I5"/>
    <mergeCell ref="J5:L5"/>
    <mergeCell ref="B6:I6"/>
    <mergeCell ref="J6:L6"/>
    <mergeCell ref="A16:A19"/>
    <mergeCell ref="B16:D21"/>
    <mergeCell ref="E16:J17"/>
    <mergeCell ref="K16:K21"/>
    <mergeCell ref="L16:L19"/>
    <mergeCell ref="E18:J18"/>
    <mergeCell ref="E19:E21"/>
    <mergeCell ref="G19:G21"/>
    <mergeCell ref="H19:H21"/>
    <mergeCell ref="I19:I21"/>
    <mergeCell ref="B22:D22"/>
    <mergeCell ref="A26:A27"/>
    <mergeCell ref="B26:B27"/>
    <mergeCell ref="C26:C27"/>
    <mergeCell ref="E53:H53"/>
    <mergeCell ref="D26:D27"/>
    <mergeCell ref="E54:H54"/>
    <mergeCell ref="A47:A48"/>
    <mergeCell ref="B47:B48"/>
    <mergeCell ref="C47:C48"/>
    <mergeCell ref="D47:D48"/>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B31" sqref="B31"/>
    </sheetView>
  </sheetViews>
  <sheetFormatPr defaultColWidth="9.00390625" defaultRowHeight="13.5" customHeight="1"/>
  <cols>
    <col min="1" max="3" width="20.75390625" style="74" customWidth="1"/>
    <col min="4" max="5" width="20.75390625" style="13" customWidth="1"/>
    <col min="6" max="16384" width="9.125" style="13" customWidth="1"/>
  </cols>
  <sheetData>
    <row r="1" spans="1:13" ht="13.5" customHeight="1">
      <c r="A1" s="295" t="s">
        <v>481</v>
      </c>
      <c r="B1" s="295"/>
      <c r="C1" s="295"/>
      <c r="D1" s="140" t="s">
        <v>7</v>
      </c>
      <c r="E1" s="140"/>
      <c r="G1" s="14"/>
      <c r="H1" s="14"/>
      <c r="I1" s="15"/>
      <c r="K1" s="15"/>
      <c r="L1" s="15"/>
      <c r="M1" s="15"/>
    </row>
    <row r="2" spans="1:13" s="70" customFormat="1" ht="27" customHeight="1">
      <c r="A2" s="296" t="s">
        <v>482</v>
      </c>
      <c r="B2" s="296"/>
      <c r="C2" s="296"/>
      <c r="D2" s="297" t="s">
        <v>488</v>
      </c>
      <c r="E2" s="297"/>
      <c r="G2" s="71"/>
      <c r="H2" s="71"/>
      <c r="I2" s="72"/>
      <c r="K2" s="72"/>
      <c r="L2" s="72"/>
      <c r="M2" s="72"/>
    </row>
    <row r="3" spans="1:13" ht="13.5" customHeight="1">
      <c r="A3" s="298"/>
      <c r="B3" s="298"/>
      <c r="C3" s="298"/>
      <c r="D3" s="299"/>
      <c r="E3" s="299"/>
      <c r="F3" s="17"/>
      <c r="G3" s="17"/>
      <c r="H3" s="17"/>
      <c r="I3" s="17"/>
      <c r="J3" s="17"/>
      <c r="K3" s="17"/>
      <c r="L3" s="17"/>
      <c r="M3" s="17"/>
    </row>
    <row r="4" spans="1:13" ht="30" customHeight="1" thickBot="1">
      <c r="A4" s="142" t="s">
        <v>483</v>
      </c>
      <c r="B4" s="143"/>
      <c r="C4" s="144"/>
      <c r="D4" s="142" t="s">
        <v>484</v>
      </c>
      <c r="E4" s="144"/>
      <c r="F4" s="17"/>
      <c r="G4" s="17"/>
      <c r="H4" s="17"/>
      <c r="I4" s="17"/>
      <c r="J4" s="17"/>
      <c r="K4" s="17"/>
      <c r="L4" s="17"/>
      <c r="M4" s="17"/>
    </row>
    <row r="5" spans="1:5" ht="15" customHeight="1" thickTop="1">
      <c r="A5" s="290"/>
      <c r="B5" s="291"/>
      <c r="C5" s="292"/>
      <c r="D5" s="293"/>
      <c r="E5" s="294"/>
    </row>
    <row r="6" spans="1:5" ht="15.75" customHeight="1">
      <c r="A6" s="280">
        <f>IF('[1]Tabela F'!A6:C6&gt;0,'[1]Tabela F'!A6:C6,"")</f>
      </c>
      <c r="B6" s="281"/>
      <c r="C6" s="282"/>
      <c r="D6" s="283">
        <f>IF('[1]Tabela F'!D6:E6&gt;0,'[1]Tabela F'!D6:E6,"")</f>
      </c>
      <c r="E6" s="284"/>
    </row>
    <row r="7" spans="1:5" ht="15" customHeight="1">
      <c r="A7" s="280">
        <f>IF('[1]Tabela F'!A7:C7&gt;0,'[1]Tabela F'!A7:C7,"")</f>
      </c>
      <c r="B7" s="281"/>
      <c r="C7" s="282"/>
      <c r="D7" s="283">
        <f>IF('[1]Tabela F'!D7:E7&gt;0,'[1]Tabela F'!D7:E7,"")</f>
      </c>
      <c r="E7" s="284"/>
    </row>
    <row r="8" spans="1:5" ht="15" customHeight="1">
      <c r="A8" s="280">
        <f>IF('[1]Tabela F'!A8:C8&gt;0,'[1]Tabela F'!A8:C8,"")</f>
      </c>
      <c r="B8" s="281"/>
      <c r="C8" s="282"/>
      <c r="D8" s="283">
        <f>IF('[1]Tabela F'!D8:E8&gt;0,'[1]Tabela F'!D8:E8,"")</f>
      </c>
      <c r="E8" s="284"/>
    </row>
    <row r="9" spans="1:5" ht="15" customHeight="1">
      <c r="A9" s="280">
        <f>IF('[1]Tabela F'!A9:C9&gt;0,'[1]Tabela F'!A9:C9,"")</f>
      </c>
      <c r="B9" s="281"/>
      <c r="C9" s="282"/>
      <c r="D9" s="283">
        <f>IF('[1]Tabela F'!D9:E9&gt;0,'[1]Tabela F'!D9:E9,"")</f>
      </c>
      <c r="E9" s="284"/>
    </row>
    <row r="10" spans="1:5" ht="15.75" customHeight="1">
      <c r="A10" s="280">
        <f>IF('[1]Tabela F'!A10:C10&gt;0,'[1]Tabela F'!A10:C10,"")</f>
      </c>
      <c r="B10" s="281"/>
      <c r="C10" s="282"/>
      <c r="D10" s="283">
        <f>IF('[1]Tabela F'!D10:E10&gt;0,'[1]Tabela F'!D10:E10,"")</f>
      </c>
      <c r="E10" s="284"/>
    </row>
    <row r="11" spans="1:5" ht="15" customHeight="1">
      <c r="A11" s="280">
        <f>IF('[1]Tabela F'!A11:C11&gt;0,'[1]Tabela F'!A11:C11,"")</f>
      </c>
      <c r="B11" s="281"/>
      <c r="C11" s="282"/>
      <c r="D11" s="283">
        <f>IF('[1]Tabela F'!D11:E11&gt;0,'[1]Tabela F'!D11:E11,"")</f>
      </c>
      <c r="E11" s="284"/>
    </row>
    <row r="12" spans="1:5" ht="15" customHeight="1">
      <c r="A12" s="280">
        <f>IF('[1]Tabela F'!A12:C12&gt;0,'[1]Tabela F'!A12:C12,"")</f>
      </c>
      <c r="B12" s="281"/>
      <c r="C12" s="282"/>
      <c r="D12" s="283">
        <f>IF('[1]Tabela F'!D12:E12&gt;0,'[1]Tabela F'!D12:E12,"")</f>
      </c>
      <c r="E12" s="284"/>
    </row>
    <row r="13" spans="1:5" ht="15" customHeight="1">
      <c r="A13" s="280">
        <f>IF('[1]Tabela F'!A13:C13&gt;0,'[1]Tabela F'!A13:C13,"")</f>
      </c>
      <c r="B13" s="281"/>
      <c r="C13" s="282"/>
      <c r="D13" s="283">
        <f>IF('[1]Tabela F'!D13:E13&gt;0,'[1]Tabela F'!D13:E13,"")</f>
      </c>
      <c r="E13" s="284"/>
    </row>
    <row r="14" spans="1:5" ht="15" customHeight="1">
      <c r="A14" s="280">
        <f>IF('[1]Tabela F'!A14:C14&gt;0,'[1]Tabela F'!A14:C14,"")</f>
      </c>
      <c r="B14" s="281"/>
      <c r="C14" s="282"/>
      <c r="D14" s="283">
        <f>IF('[1]Tabela F'!D14:E14&gt;0,'[1]Tabela F'!D14:E14,"")</f>
      </c>
      <c r="E14" s="284"/>
    </row>
    <row r="15" spans="1:5" ht="15" customHeight="1">
      <c r="A15" s="280">
        <f>IF('[1]Tabela F'!A15:C15&gt;0,'[1]Tabela F'!A15:C15,"")</f>
      </c>
      <c r="B15" s="281"/>
      <c r="C15" s="282"/>
      <c r="D15" s="283">
        <f>IF('[1]Tabela F'!D15:E15&gt;0,'[1]Tabela F'!D15:E15,"")</f>
      </c>
      <c r="E15" s="284"/>
    </row>
    <row r="16" spans="1:5" ht="15" customHeight="1">
      <c r="A16" s="280">
        <f>IF('[1]Tabela F'!A16:C16&gt;0,'[1]Tabela F'!A16:C16,"")</f>
      </c>
      <c r="B16" s="281"/>
      <c r="C16" s="282"/>
      <c r="D16" s="283">
        <f>IF('[1]Tabela F'!D16:E16&gt;0,'[1]Tabela F'!D16:E16,"")</f>
      </c>
      <c r="E16" s="284"/>
    </row>
    <row r="17" spans="1:5" ht="16.5" customHeight="1">
      <c r="A17" s="280">
        <f>IF('[1]Tabela F'!A17:C17&gt;0,'[1]Tabela F'!A17:C17,"")</f>
      </c>
      <c r="B17" s="281"/>
      <c r="C17" s="282"/>
      <c r="D17" s="283">
        <f>IF('[1]Tabela F'!D17:E17&gt;0,'[1]Tabela F'!D17:E17,"")</f>
      </c>
      <c r="E17" s="284"/>
    </row>
    <row r="18" spans="1:5" ht="15" customHeight="1">
      <c r="A18" s="280">
        <f>IF('[1]Tabela F'!A18:C18&gt;0,'[1]Tabela F'!A18:C18,"")</f>
      </c>
      <c r="B18" s="281"/>
      <c r="C18" s="282"/>
      <c r="D18" s="283">
        <f>IF('[1]Tabela F'!D18:E18&gt;0,'[1]Tabela F'!D18:E18,"")</f>
      </c>
      <c r="E18" s="284"/>
    </row>
    <row r="19" spans="1:5" ht="15" customHeight="1">
      <c r="A19" s="280">
        <f>IF('[1]Tabela F'!A19:C19&gt;0,'[1]Tabela F'!A19:C19,"")</f>
      </c>
      <c r="B19" s="281"/>
      <c r="C19" s="282"/>
      <c r="D19" s="283">
        <f>IF('[1]Tabela F'!D19:E19&gt;0,'[1]Tabela F'!D19:E19,"")</f>
      </c>
      <c r="E19" s="284"/>
    </row>
    <row r="20" spans="1:5" ht="15" customHeight="1">
      <c r="A20" s="280">
        <f>IF('[1]Tabela F'!A20:C20&gt;0,'[1]Tabela F'!A20:C20,"")</f>
      </c>
      <c r="B20" s="281"/>
      <c r="C20" s="282"/>
      <c r="D20" s="283">
        <f>IF('[1]Tabela F'!D20:E20&gt;0,'[1]Tabela F'!D20:E20,"")</f>
      </c>
      <c r="E20" s="284"/>
    </row>
    <row r="21" spans="1:5" ht="15.75" customHeight="1">
      <c r="A21" s="280">
        <f>IF('[1]Tabela F'!A21:C21&gt;0,'[1]Tabela F'!A21:C21,"")</f>
      </c>
      <c r="B21" s="281"/>
      <c r="C21" s="282"/>
      <c r="D21" s="283">
        <f>IF('[1]Tabela F'!D21:E21&gt;0,'[1]Tabela F'!D21:E21,"")</f>
      </c>
      <c r="E21" s="284"/>
    </row>
    <row r="22" spans="1:5" ht="15" customHeight="1">
      <c r="A22" s="280">
        <f>IF('[1]Tabela F'!A22:C22&gt;0,'[1]Tabela F'!A22:C22,"")</f>
      </c>
      <c r="B22" s="281"/>
      <c r="C22" s="282"/>
      <c r="D22" s="283">
        <f>IF('[1]Tabela F'!D22:E22&gt;0,'[1]Tabela F'!D22:E22,"")</f>
      </c>
      <c r="E22" s="284"/>
    </row>
    <row r="23" spans="1:5" ht="15" customHeight="1">
      <c r="A23" s="280">
        <f>IF('[1]Tabela F'!A23:C23&gt;0,'[1]Tabela F'!A23:C23,"")</f>
      </c>
      <c r="B23" s="281"/>
      <c r="C23" s="282"/>
      <c r="D23" s="283">
        <f>IF('[1]Tabela F'!D23:E23&gt;0,'[1]Tabela F'!D23:E23,"")</f>
      </c>
      <c r="E23" s="284"/>
    </row>
    <row r="24" spans="1:5" ht="15" customHeight="1">
      <c r="A24" s="280">
        <f>IF('[1]Tabela F'!A24:C24&gt;0,'[1]Tabela F'!A24:C24,"")</f>
      </c>
      <c r="B24" s="281"/>
      <c r="C24" s="282"/>
      <c r="D24" s="283">
        <f>IF('[1]Tabela F'!D24:E24&gt;0,'[1]Tabela F'!D24:E24,"")</f>
      </c>
      <c r="E24" s="284"/>
    </row>
    <row r="25" spans="1:5" ht="15.75" customHeight="1">
      <c r="A25" s="280">
        <f>IF('[1]Tabela F'!A25:C25&gt;0,'[1]Tabela F'!A25:C25,"")</f>
      </c>
      <c r="B25" s="281"/>
      <c r="C25" s="282"/>
      <c r="D25" s="283">
        <f>IF('[1]Tabela F'!D25:E25&gt;0,'[1]Tabela F'!D25:E25,"")</f>
      </c>
      <c r="E25" s="284"/>
    </row>
    <row r="26" spans="1:5" ht="16.5" customHeight="1">
      <c r="A26" s="280">
        <f>IF('[1]Tabela F'!A26:C26&gt;0,'[1]Tabela F'!A26:C26,"")</f>
      </c>
      <c r="B26" s="281"/>
      <c r="C26" s="282"/>
      <c r="D26" s="283">
        <f>IF('[1]Tabela F'!D26:E26&gt;0,'[1]Tabela F'!D26:E26,"")</f>
      </c>
      <c r="E26" s="284"/>
    </row>
    <row r="27" spans="1:5" ht="15" customHeight="1">
      <c r="A27" s="280">
        <f>IF('[1]Tabela F'!A27:C27&gt;0,'[1]Tabela F'!A27:C27,"")</f>
      </c>
      <c r="B27" s="281"/>
      <c r="C27" s="282"/>
      <c r="D27" s="283">
        <f>IF('[1]Tabela F'!D27:E27&gt;0,'[1]Tabela F'!D27:E27,"")</f>
      </c>
      <c r="E27" s="284"/>
    </row>
    <row r="28" spans="1:5" ht="15" customHeight="1">
      <c r="A28" s="285">
        <f>IF('[1]Tabela F'!A28:C28&gt;0,'[1]Tabela F'!A28:C28,"")</f>
      </c>
      <c r="B28" s="286"/>
      <c r="C28" s="287"/>
      <c r="D28" s="288">
        <f>IF('[1]Tabela F'!D28:E28&gt;0,'[1]Tabela F'!D28:E28,"")</f>
      </c>
      <c r="E28" s="289"/>
    </row>
    <row r="30" spans="1:5" ht="13.5" customHeight="1">
      <c r="A30" s="26" t="s">
        <v>57</v>
      </c>
      <c r="B30" s="27">
        <v>43032</v>
      </c>
      <c r="C30" s="73"/>
      <c r="D30" s="109" t="s">
        <v>58</v>
      </c>
      <c r="E30" s="109"/>
    </row>
    <row r="31" spans="1:5" ht="13.5" customHeight="1">
      <c r="A31" s="28"/>
      <c r="B31" s="28"/>
      <c r="C31" s="28"/>
      <c r="D31" s="120" t="s">
        <v>609</v>
      </c>
      <c r="E31" s="120"/>
    </row>
    <row r="32" spans="1:5" ht="13.5" customHeight="1">
      <c r="A32" s="28"/>
      <c r="B32" s="28"/>
      <c r="C32" s="28"/>
      <c r="D32" s="28"/>
      <c r="E32" s="28"/>
    </row>
    <row r="33" spans="1:5" ht="13.5" customHeight="1">
      <c r="A33" s="28"/>
      <c r="B33" s="28"/>
      <c r="C33" s="28"/>
      <c r="D33" s="109" t="s">
        <v>603</v>
      </c>
      <c r="E33" s="109"/>
    </row>
    <row r="34" spans="1:5" ht="13.5" customHeight="1">
      <c r="A34" s="28"/>
      <c r="B34" s="28"/>
      <c r="C34" s="28"/>
      <c r="D34" s="110" t="s">
        <v>602</v>
      </c>
      <c r="E34" s="110"/>
    </row>
  </sheetData>
  <sheetProtection/>
  <mergeCells count="60">
    <mergeCell ref="A1:C1"/>
    <mergeCell ref="D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D31:E31"/>
    <mergeCell ref="D33:E33"/>
    <mergeCell ref="A22:C22"/>
    <mergeCell ref="D22:E22"/>
    <mergeCell ref="A23:C23"/>
    <mergeCell ref="D23:E23"/>
    <mergeCell ref="A24:C24"/>
    <mergeCell ref="D24:E24"/>
    <mergeCell ref="D34:E34"/>
    <mergeCell ref="A25:C25"/>
    <mergeCell ref="D25:E25"/>
    <mergeCell ref="A26:C26"/>
    <mergeCell ref="D26:E26"/>
    <mergeCell ref="A27:C27"/>
    <mergeCell ref="D27:E27"/>
    <mergeCell ref="A28:C28"/>
    <mergeCell ref="D28:E28"/>
    <mergeCell ref="D30:E30"/>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2016-12-05T14:38:26Z</cp:lastPrinted>
  <dcterms:created xsi:type="dcterms:W3CDTF">2012-03-27T07:03:23Z</dcterms:created>
  <dcterms:modified xsi:type="dcterms:W3CDTF">2017-10-24T14:41:47Z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